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015" activeTab="0"/>
  </bookViews>
  <sheets>
    <sheet name="15.1ok" sheetId="1" r:id="rId1"/>
    <sheet name="15.2ok" sheetId="2" r:id="rId2"/>
    <sheet name="15.3ok" sheetId="3" r:id="rId3"/>
    <sheet name="15.4ok" sheetId="4" r:id="rId4"/>
    <sheet name="15.5ok" sheetId="5" r:id="rId5"/>
    <sheet name="15.6ok" sheetId="6" r:id="rId6"/>
    <sheet name="15.7ok" sheetId="7" r:id="rId7"/>
    <sheet name="15.8ok" sheetId="8" r:id="rId8"/>
    <sheet name="15.9ok" sheetId="9" r:id="rId9"/>
    <sheet name="15.10ok" sheetId="10" r:id="rId10"/>
    <sheet name="15.11ok" sheetId="11" r:id="rId11"/>
    <sheet name="tav.15.12ok" sheetId="12" r:id="rId12"/>
    <sheet name="tav. 15.13ok" sheetId="13" r:id="rId13"/>
    <sheet name="tav. 15.14" sheetId="14" r:id="rId14"/>
  </sheets>
  <definedNames>
    <definedName name="IDX1" localSheetId="1">'15.2ok'!#REF!</definedName>
    <definedName name="IDX10" localSheetId="9">'15.10ok'!#REF!</definedName>
    <definedName name="IDX12" localSheetId="10">'15.11ok'!#REF!</definedName>
    <definedName name="IDX13" localSheetId="10">'15.11ok'!#REF!</definedName>
    <definedName name="IDX14" localSheetId="10">'15.11ok'!#REF!</definedName>
    <definedName name="IDX2" localSheetId="7">'15.8ok'!#REF!</definedName>
    <definedName name="IDX3" localSheetId="10">'15.11ok'!#REF!</definedName>
    <definedName name="IDX4" localSheetId="8">'15.9ok'!#REF!</definedName>
    <definedName name="IDX5" localSheetId="9">'15.10ok'!#REF!</definedName>
    <definedName name="IDX6" localSheetId="8">'15.9ok'!#REF!</definedName>
    <definedName name="IDX8" localSheetId="9">'15.10ok'!#REF!</definedName>
  </definedNames>
  <calcPr fullCalcOnLoad="1"/>
</workbook>
</file>

<file path=xl/comments13.xml><?xml version="1.0" encoding="utf-8"?>
<comments xmlns="http://schemas.openxmlformats.org/spreadsheetml/2006/main">
  <authors>
    <author>c.malucelli</author>
  </authors>
  <commentList>
    <comment ref="K53" authorId="0">
      <text>
        <r>
          <rPr>
            <b/>
            <sz val="8"/>
            <rFont val="Tahoma"/>
            <family val="0"/>
          </rPr>
          <t>c.malucelli:</t>
        </r>
        <r>
          <rPr>
            <sz val="8"/>
            <rFont val="Tahoma"/>
            <family val="0"/>
          </rPr>
          <t xml:space="preserve">
grazzi mariangela o Salvan Cinzia Polizia Municipale</t>
        </r>
      </text>
    </comment>
  </commentList>
</comments>
</file>

<file path=xl/comments5.xml><?xml version="1.0" encoding="utf-8"?>
<comments xmlns="http://schemas.openxmlformats.org/spreadsheetml/2006/main">
  <authors>
    <author>Michele Siviero</author>
  </authors>
  <commentList>
    <comment ref="D12" authorId="0">
      <text>
        <r>
          <rPr>
            <b/>
            <sz val="8"/>
            <rFont val="Tahoma"/>
            <family val="0"/>
          </rPr>
          <t>Michele Siviero:</t>
        </r>
        <r>
          <rPr>
            <sz val="8"/>
            <rFont val="Tahoma"/>
            <family val="0"/>
          </rPr>
          <t xml:space="preserve">
messo un conducente ferito che risultava in veicolo ignoto fuga 
in questa categoria di altro veicolo.</t>
        </r>
      </text>
    </comment>
  </commentList>
</comments>
</file>

<file path=xl/sharedStrings.xml><?xml version="1.0" encoding="utf-8"?>
<sst xmlns="http://schemas.openxmlformats.org/spreadsheetml/2006/main" count="551" uniqueCount="346">
  <si>
    <t>ANNI</t>
  </si>
  <si>
    <t>incidenti</t>
  </si>
  <si>
    <t>morti</t>
  </si>
  <si>
    <t>feriti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</si>
  <si>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</si>
  <si>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</si>
  <si>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</si>
  <si>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</si>
  <si>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</si>
  <si>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</si>
  <si>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</si>
  <si>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</si>
  <si>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</si>
  <si>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</si>
  <si>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</si>
  <si>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</si>
  <si>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TOTALE</t>
  </si>
  <si>
    <t>Incidenti</t>
  </si>
  <si>
    <t>N.</t>
  </si>
  <si>
    <t>%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</si>
  <si>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</si>
  <si>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</si>
  <si>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</si>
  <si>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</si>
  <si>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</si>
  <si>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</si>
  <si>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</si>
  <si>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</si>
  <si>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>Settembre</t>
  </si>
  <si>
    <t xml:space="preserve">Ottobre </t>
  </si>
  <si>
    <t xml:space="preserve">Novembre </t>
  </si>
  <si>
    <t xml:space="preserve">Dicembre </t>
  </si>
  <si>
    <t>totale veicoli coinvolti</t>
  </si>
  <si>
    <t>conducenti</t>
  </si>
  <si>
    <t>passeggeri</t>
  </si>
  <si>
    <t>pedoni</t>
  </si>
  <si>
    <t>VEICOLI COINVOLTI</t>
  </si>
  <si>
    <t xml:space="preserve">Ciclomotore </t>
  </si>
  <si>
    <t>morti e feriti</t>
  </si>
  <si>
    <t>maschi</t>
  </si>
  <si>
    <t>femmine</t>
  </si>
  <si>
    <t>n.i.</t>
  </si>
  <si>
    <t>totale</t>
  </si>
  <si>
    <t>autovettura</t>
  </si>
  <si>
    <t>bicicletta</t>
  </si>
  <si>
    <t>ciclomotore</t>
  </si>
  <si>
    <t>motocicletta</t>
  </si>
  <si>
    <t>pedone</t>
  </si>
  <si>
    <t>Classi di età</t>
  </si>
  <si>
    <t>fino a 12</t>
  </si>
  <si>
    <t>13-17</t>
  </si>
  <si>
    <t>18-22</t>
  </si>
  <si>
    <t>23-27</t>
  </si>
  <si>
    <t>28-32</t>
  </si>
  <si>
    <t>33-37</t>
  </si>
  <si>
    <t>38-42</t>
  </si>
  <si>
    <t>43-47</t>
  </si>
  <si>
    <t>48-52</t>
  </si>
  <si>
    <t>53-57</t>
  </si>
  <si>
    <t>58-62</t>
  </si>
  <si>
    <t>63-67</t>
  </si>
  <si>
    <t>68-72</t>
  </si>
  <si>
    <t>73-77</t>
  </si>
  <si>
    <t>78 e oltre</t>
  </si>
  <si>
    <t>Tipo di strada</t>
  </si>
  <si>
    <t xml:space="preserve">Comunale </t>
  </si>
  <si>
    <t xml:space="preserve">Provinciale </t>
  </si>
  <si>
    <t xml:space="preserve">Statale </t>
  </si>
  <si>
    <t>Totale</t>
  </si>
  <si>
    <t>Tipologia di veicoli coinvolti</t>
  </si>
  <si>
    <t xml:space="preserve">4 ruote da solo </t>
  </si>
  <si>
    <t xml:space="preserve">4 ruote tra loro </t>
  </si>
  <si>
    <t xml:space="preserve">pedone - 4 ruote </t>
  </si>
  <si>
    <t>- "4 ruote" comprende: automobili e mezzi pesanti;</t>
  </si>
  <si>
    <t>all'intersezione</t>
  </si>
  <si>
    <t>non all'intersezione</t>
  </si>
  <si>
    <t xml:space="preserve">fino a 17 </t>
  </si>
  <si>
    <t xml:space="preserve">18-22 </t>
  </si>
  <si>
    <t xml:space="preserve">23-27 </t>
  </si>
  <si>
    <t xml:space="preserve">28-32 </t>
  </si>
  <si>
    <t xml:space="preserve">33-37 </t>
  </si>
  <si>
    <t xml:space="preserve">38-42 </t>
  </si>
  <si>
    <t xml:space="preserve">43-47 </t>
  </si>
  <si>
    <t xml:space="preserve">48-52 </t>
  </si>
  <si>
    <t xml:space="preserve">53-57 </t>
  </si>
  <si>
    <t xml:space="preserve">58-62 </t>
  </si>
  <si>
    <t xml:space="preserve">63-67 </t>
  </si>
  <si>
    <t xml:space="preserve">68-72 </t>
  </si>
  <si>
    <t xml:space="preserve">73-77 </t>
  </si>
  <si>
    <t>Veicolo di appartenenza</t>
  </si>
  <si>
    <t>Numero di operatori</t>
  </si>
  <si>
    <t>Attività Polizia Edilizia</t>
  </si>
  <si>
    <t>Controllo esposti/segnalazioni/interventi di iniziativa</t>
  </si>
  <si>
    <t>Segnalazioni Autorità Giudiziaria</t>
  </si>
  <si>
    <t>Violazioni amministrative</t>
  </si>
  <si>
    <t>Indagini delegate dalla Procura</t>
  </si>
  <si>
    <t>Attività Polizia Ambientale</t>
  </si>
  <si>
    <t>Denunce penali</t>
  </si>
  <si>
    <t>Rimozione veicoli abbandonati ed avviati alla demolizione</t>
  </si>
  <si>
    <t>-</t>
  </si>
  <si>
    <t>Attività di Polizia Giudiziaria</t>
  </si>
  <si>
    <t>Atti di Polizia Giudiziaria di competenza Tribunale Ordinario</t>
  </si>
  <si>
    <t>Atti di Polizia Giudiziaria di competenza del Giudice di Pace</t>
  </si>
  <si>
    <t>Rinvenimento e riconsegna veicoli rubati</t>
  </si>
  <si>
    <t>Attività Polizia Commerciale</t>
  </si>
  <si>
    <t>Ispezioni in Pubblici esercizi</t>
  </si>
  <si>
    <t>Verbali di ispezione controllo prezzi</t>
  </si>
  <si>
    <t>Violazioni accertate</t>
  </si>
  <si>
    <t>Attività sanzionatoria al 15/12</t>
  </si>
  <si>
    <t>di cui:</t>
  </si>
  <si>
    <t>sosta vietata dei veicoli</t>
  </si>
  <si>
    <t>mancata precedenza</t>
  </si>
  <si>
    <t>trasporto eccedenza di carico</t>
  </si>
  <si>
    <t>mancato uso cinture sicurezza</t>
  </si>
  <si>
    <t>uso durante la guida di apparecchi telefonici</t>
  </si>
  <si>
    <t>mancato uso del casco protettivo</t>
  </si>
  <si>
    <t>Segnalazioni alla Prefettura per sospensione patente</t>
  </si>
  <si>
    <t>Sequestri amministrativi</t>
  </si>
  <si>
    <t>Fermi amministrativi</t>
  </si>
  <si>
    <t>Trasmissione ad Organi competenti</t>
  </si>
  <si>
    <t>carte di di circolazione</t>
  </si>
  <si>
    <t>patenti ritirate</t>
  </si>
  <si>
    <t>Violazioni di carattere penale</t>
  </si>
  <si>
    <t>guida sotto influenza di stupefacenti</t>
  </si>
  <si>
    <t>guida in stato di ebrezza</t>
  </si>
  <si>
    <t>omissioni di soccorso</t>
  </si>
  <si>
    <t>Infortunistica stradale</t>
  </si>
  <si>
    <t>Incidenti rilevati</t>
  </si>
  <si>
    <t>incidenti con soli danni</t>
  </si>
  <si>
    <t>incidenti con feriti</t>
  </si>
  <si>
    <t>incidenti con prognosi riservata</t>
  </si>
  <si>
    <t>incidenti con esisti mortali</t>
  </si>
  <si>
    <t>Veicoli coinvolti</t>
  </si>
  <si>
    <t>Persone coinvolte</t>
  </si>
  <si>
    <t>Autorizzazioni giornaliere rilasciate</t>
  </si>
  <si>
    <t>Autorizzazioni temporanee rilasciate</t>
  </si>
  <si>
    <t>Autorizzazioni definitive rilasciate</t>
  </si>
  <si>
    <t>Autorizzazioni rinnovate</t>
  </si>
  <si>
    <t>Autorizzazioni non rilasciate per espresso diniego</t>
  </si>
  <si>
    <t>Autorizzazioni in deroga ai divieti di circolazione per autocarri:</t>
  </si>
  <si>
    <t>nullaosta annuali</t>
  </si>
  <si>
    <t>nullaosta temporanei e/o giornalieri</t>
  </si>
  <si>
    <t>nullaosta annuali integrativi ZTL</t>
  </si>
  <si>
    <t>Autorizzazioni occupazione suolo pubblico</t>
  </si>
  <si>
    <t>Servizio Rimozione autoveicoli</t>
  </si>
  <si>
    <t>Autoveicoli rimossi</t>
  </si>
  <si>
    <t>Ufficio Pubbliche relazioni</t>
  </si>
  <si>
    <t>Numero di contatti</t>
  </si>
  <si>
    <t>Interventi di Educazione Stradale</t>
  </si>
  <si>
    <t>Numero ore impiegate</t>
  </si>
  <si>
    <t>Utenti coinvolti</t>
  </si>
  <si>
    <t>Servizi prestati entrata/uscita scuole</t>
  </si>
  <si>
    <t>Presenze</t>
  </si>
  <si>
    <t>Attività Vigile di Quartiere</t>
  </si>
  <si>
    <t>Numero di segnalazioni avviate</t>
  </si>
  <si>
    <t>Numero di segnalazioni evase</t>
  </si>
  <si>
    <t>Fonte: Corpo di Polizia Municipale, Dati consuntivi annuali</t>
  </si>
  <si>
    <t>2007</t>
  </si>
  <si>
    <t>valori assoluti</t>
  </si>
  <si>
    <t xml:space="preserve">Procedeva con eccesso di velocità o senza rispettarne i limiti </t>
  </si>
  <si>
    <t xml:space="preserve">Procedeva con guida distratta </t>
  </si>
  <si>
    <t xml:space="preserve">Procedeva contromano </t>
  </si>
  <si>
    <t xml:space="preserve">Procedeva senza dare la precedenza, o rispettare lo stop </t>
  </si>
  <si>
    <t xml:space="preserve">Procedeva senza mantenere la distanza di sicurezza </t>
  </si>
  <si>
    <t xml:space="preserve">Procedeva senza rispettare il margine destro della carreggiata </t>
  </si>
  <si>
    <t xml:space="preserve">Procedeva senza rispettare il semaforo o le segnalazioni dell'agente </t>
  </si>
  <si>
    <t xml:space="preserve">Sorpassava irregolarmente </t>
  </si>
  <si>
    <t xml:space="preserve">Svoltava o manovrava irregolarmente </t>
  </si>
  <si>
    <t xml:space="preserve">In condizione di ebbrezza da alcool </t>
  </si>
  <si>
    <t xml:space="preserve">Per improvviso malore </t>
  </si>
  <si>
    <t>(*) dal 2008 "velocità pericolosa e eccesso velocità"</t>
  </si>
  <si>
    <t>VALORI ASSOLUTI</t>
  </si>
  <si>
    <t xml:space="preserve">OMICIDI VOLONTARI CONSUMATI </t>
  </si>
  <si>
    <t xml:space="preserve">INFANTICIDI </t>
  </si>
  <si>
    <t xml:space="preserve">TENTATI OMICIDI </t>
  </si>
  <si>
    <t xml:space="preserve">OMICIDIO PRETERINTENZIONALE </t>
  </si>
  <si>
    <t xml:space="preserve">OMICIDI COLPOSI </t>
  </si>
  <si>
    <t>Omicidio da incidente stradale</t>
  </si>
  <si>
    <t xml:space="preserve">LESIONI DOLOSE </t>
  </si>
  <si>
    <t xml:space="preserve">PERCOSSE </t>
  </si>
  <si>
    <t xml:space="preserve">MINACCE </t>
  </si>
  <si>
    <t xml:space="preserve">INGIURIE </t>
  </si>
  <si>
    <t xml:space="preserve">VIOLENZE SESSUALI </t>
  </si>
  <si>
    <t xml:space="preserve">ATTI SESSUALI CON MINORENNE </t>
  </si>
  <si>
    <t xml:space="preserve">FURTI </t>
  </si>
  <si>
    <t>Furto con strappo</t>
  </si>
  <si>
    <t>Furto con destrezza</t>
  </si>
  <si>
    <t>Furti in abitazione</t>
  </si>
  <si>
    <t>Furti in esercizi commerciali</t>
  </si>
  <si>
    <t>Furti su auto in sosta</t>
  </si>
  <si>
    <t>Furti di automezzi pesanti trasportanti merci</t>
  </si>
  <si>
    <t>Furti di ciclomotori</t>
  </si>
  <si>
    <t>Furti di motociclo</t>
  </si>
  <si>
    <t>Furti di autovetture</t>
  </si>
  <si>
    <t xml:space="preserve">RICETTAZIONE </t>
  </si>
  <si>
    <t xml:space="preserve">RAPINE </t>
  </si>
  <si>
    <t>Rapine in abitazione</t>
  </si>
  <si>
    <t>Rapine in banca</t>
  </si>
  <si>
    <t>Rapine in uffici postali</t>
  </si>
  <si>
    <t>Rapine in esercizi commerciali</t>
  </si>
  <si>
    <t>Rapine in pubblica via</t>
  </si>
  <si>
    <t xml:space="preserve">ESTORSIONI </t>
  </si>
  <si>
    <t xml:space="preserve">USURA </t>
  </si>
  <si>
    <t xml:space="preserve">SEQUESTRI DI PERSONA </t>
  </si>
  <si>
    <t>Sequestri di persona a scopo estorsivo</t>
  </si>
  <si>
    <t>Sequestri di persona per motivi sessuali</t>
  </si>
  <si>
    <t xml:space="preserve">ASSOCIAZIONE PER DELINQUERE </t>
  </si>
  <si>
    <t xml:space="preserve">ASSOCIAZIONE DI TIPO MAFIOSO </t>
  </si>
  <si>
    <t xml:space="preserve">RICICLAGGIO E IMPIEGO DI DENARO </t>
  </si>
  <si>
    <t xml:space="preserve">TRUFFE E FRODI INFORMATICHE </t>
  </si>
  <si>
    <t xml:space="preserve">INCENDI </t>
  </si>
  <si>
    <t>Incendi boschivi</t>
  </si>
  <si>
    <t xml:space="preserve">DANNEGGIAMENTI </t>
  </si>
  <si>
    <t xml:space="preserve">DANNEGGIAMENTO SEGUITO DA INCENDIO </t>
  </si>
  <si>
    <t xml:space="preserve">CONTRABBANDO </t>
  </si>
  <si>
    <t xml:space="preserve">STUPEFACENTI </t>
  </si>
  <si>
    <t>Spaccio</t>
  </si>
  <si>
    <t xml:space="preserve">DELITTI INFORMATICI </t>
  </si>
  <si>
    <t xml:space="preserve">CONTRAFFAZIONE DI MARCHI E PRODOTTI INDUSTRIALI </t>
  </si>
  <si>
    <t xml:space="preserve">VIOLAZIONE ALLA PROPRIETA' INTELLETTUALE </t>
  </si>
  <si>
    <t xml:space="preserve">ALTRI DELITTI </t>
  </si>
  <si>
    <t>TOTALE DELITTI</t>
  </si>
  <si>
    <t>Fonte: Elaborazione Regione Emilia-Romagna su dati SDI del Ministero dell'Interno.</t>
  </si>
  <si>
    <t>M</t>
  </si>
  <si>
    <t>F</t>
  </si>
  <si>
    <t>T</t>
  </si>
  <si>
    <t>esistenti a inizio anno</t>
  </si>
  <si>
    <t>entrati</t>
  </si>
  <si>
    <t>usciti</t>
  </si>
  <si>
    <t>esistenti a fine anno</t>
  </si>
  <si>
    <t>2008</t>
  </si>
  <si>
    <t>ATTENTATI</t>
  </si>
  <si>
    <t>CORRUZIONE DI MINORENNE</t>
  </si>
  <si>
    <t>2009</t>
  </si>
  <si>
    <t xml:space="preserve">Autovettura </t>
  </si>
  <si>
    <t>Bicicletta</t>
  </si>
  <si>
    <t xml:space="preserve">Mezzo pesante </t>
  </si>
  <si>
    <t xml:space="preserve">Veicolo speciale o altro veicolo </t>
  </si>
  <si>
    <t>mezzo pesante</t>
  </si>
  <si>
    <t xml:space="preserve">Raccordo Fe-P.to Garibaldi </t>
  </si>
  <si>
    <t xml:space="preserve">2 ruote a motore - 4 ruote </t>
  </si>
  <si>
    <t xml:space="preserve">2 ruote a motore - veic.ignoto </t>
  </si>
  <si>
    <t xml:space="preserve">2 ruote a motore da solo </t>
  </si>
  <si>
    <t xml:space="preserve">bicicletta - 2 ruote a motore </t>
  </si>
  <si>
    <t xml:space="preserve">bicicletta - 4 ruote </t>
  </si>
  <si>
    <t xml:space="preserve">bicicletta - veic.ignoto </t>
  </si>
  <si>
    <t xml:space="preserve">bicicletta da sola </t>
  </si>
  <si>
    <t xml:space="preserve">biciclette tra loro </t>
  </si>
  <si>
    <t xml:space="preserve">pedone - 2 ruote a motore </t>
  </si>
  <si>
    <t>- "2 ruote a motore" comprende: motocicli e ciclomotori;</t>
  </si>
  <si>
    <t>- "altro veicolo" comprende: veicoli speciali, macchina agricola, motocarro o motofurgone, veicolo a trazione animale o a braccia, quadriciclo leggero.</t>
  </si>
  <si>
    <t>intersezione stradale</t>
  </si>
  <si>
    <t>Autovettura</t>
  </si>
  <si>
    <t>Mezzo pesante</t>
  </si>
  <si>
    <t>indice di mortalità</t>
  </si>
  <si>
    <t>indice di lesività</t>
  </si>
  <si>
    <t>indice di gravità</t>
  </si>
  <si>
    <t>2010</t>
  </si>
  <si>
    <t>mese</t>
  </si>
  <si>
    <t>non specificato</t>
  </si>
  <si>
    <t xml:space="preserve">veicolo speciale o altro veicolo </t>
  </si>
  <si>
    <t>veicolo</t>
  </si>
  <si>
    <t>Età del conducente responsabile</t>
  </si>
  <si>
    <t>Motociclo o ciclomotore</t>
  </si>
  <si>
    <t xml:space="preserve">N.I. </t>
  </si>
  <si>
    <t>2011</t>
  </si>
  <si>
    <t>transiti autorizzati</t>
  </si>
  <si>
    <t>sanzioni accertate</t>
  </si>
  <si>
    <t>…</t>
  </si>
  <si>
    <t>transiti e soste rilevate dagli agenti in ZTL</t>
  </si>
  <si>
    <t>Nel 2011 il dato relativo alle carte di circolazione è notevolmente inferiore rispetto all'anno precedente. Questo scarto è dovuto al fatto che da agosto 2010 non vengono più ritirate carte di circolazione per omessa revisione bensì viene apposta una annotazione sul documento che resta nelle mani del conducente. </t>
  </si>
  <si>
    <t>2012</t>
  </si>
  <si>
    <t xml:space="preserve">4 ruote - veic.ignoto </t>
  </si>
  <si>
    <t>Veicolo ignoto o altro veicolo</t>
  </si>
  <si>
    <t>FONTE: Direzione della Casa Circondariale di Ferrara</t>
  </si>
  <si>
    <r>
      <t>Autorizzazioni ZTL</t>
    </r>
    <r>
      <rPr>
        <vertAlign val="superscript"/>
        <sz val="10"/>
        <rFont val="Verdana"/>
        <family val="2"/>
      </rPr>
      <t xml:space="preserve"> (1)</t>
    </r>
  </si>
  <si>
    <r>
      <t>Controllo automatico accessi ZTL - MUSA (dal 04/04/2011)</t>
    </r>
    <r>
      <rPr>
        <vertAlign val="superscript"/>
        <sz val="10"/>
        <rFont val="Verdana"/>
        <family val="2"/>
      </rPr>
      <t>(2)</t>
    </r>
  </si>
  <si>
    <t>(2) Ufficio contravvenzioni - Polizia Municipale</t>
  </si>
  <si>
    <t>veicolo non specificato (oltre il terzo coinvolto)</t>
  </si>
  <si>
    <t xml:space="preserve">pedone - bicicletta </t>
  </si>
  <si>
    <t>2014</t>
  </si>
  <si>
    <t xml:space="preserve">Motociclo </t>
  </si>
  <si>
    <t xml:space="preserve">Veicolo ignoto perchè datosi alla fuga </t>
  </si>
  <si>
    <t>Altri non specificati oltre al 3° coinvolto o non indicati</t>
  </si>
  <si>
    <t xml:space="preserve">4 ruote - altro veic. </t>
  </si>
  <si>
    <t>Fascia oraria</t>
  </si>
  <si>
    <t xml:space="preserve">di notte </t>
  </si>
  <si>
    <t>di giorno</t>
  </si>
  <si>
    <t xml:space="preserve">durante la settimana </t>
  </si>
  <si>
    <t xml:space="preserve">fine settimana </t>
  </si>
  <si>
    <t>Legenda:</t>
  </si>
  <si>
    <t>Indice di mortalità</t>
  </si>
  <si>
    <t>Indice di lesività</t>
  </si>
  <si>
    <t>Indice di gravità</t>
  </si>
  <si>
    <t xml:space="preserve">Bicicletta </t>
  </si>
  <si>
    <t>valori % sui totali parziali</t>
  </si>
  <si>
    <t>valori % sul totale comportamenti</t>
  </si>
  <si>
    <t xml:space="preserve">Non dava la precedenza al pedone sugli appositi attraversamenti </t>
  </si>
  <si>
    <t xml:space="preserve">Procedeva senza rispettare il segnale di divieto di transito o di accesso </t>
  </si>
  <si>
    <t xml:space="preserve">Per sonno </t>
  </si>
  <si>
    <t>Numero di risposte email</t>
  </si>
  <si>
    <t>rispetto segnalazioni semaforiche</t>
  </si>
  <si>
    <t>SFRUTTAMENTO DELLA PROSTITUZIONE E PORNOGRAFIA MINORILE</t>
  </si>
  <si>
    <r>
      <t xml:space="preserve">Velocità </t>
    </r>
    <r>
      <rPr>
        <sz val="8"/>
        <rFont val="Verdana"/>
        <family val="2"/>
      </rPr>
      <t>accertata/rilevata con telelaser, autovelox, speed check</t>
    </r>
  </si>
  <si>
    <t>(1) Dal 2011 dati forniti dall'Ufficio Autorizzazioni ZTL dell'U.O. Mobilità</t>
  </si>
  <si>
    <t>FONTE: 
- dall'anno 2015 nostre elaborazioni su dati Istat- Regione Emilia-Romagna Progetto MIStER: dati provvisori diffusi in base all’art. 11 (Utilizzo e diffusione) del Protocollo di intesa tra Istat, Ministero  dell’Interno, Ministero della Difesa, Ministero delle Infrastrutture e dei Trasporti, Conferenza delle Regioni e delle Province Autonome, Unione delle Province d’Italia, Associazione Nazionale dei Comuni Italiani, per il coordinamento delle attività inerenti la rilevazione statistica sull’incidentalità stradale;
- dal 2003 al 2015, nostre elaborazioni su dati raccolti dalla Provincia di Ferrara.
- prima del 2003 nostre elaborazioni su dati forniti da Polizia Municipale, Polizia Stradale e Carabinieri.</t>
  </si>
  <si>
    <t>Nota: dalle elaborazioni sono esclusi gli incidenti in autostrada.</t>
  </si>
  <si>
    <t xml:space="preserve">FONTE: nostre elaborazioni su dati Istat- Regione Emilia-Romagna Progetto MIStER: dati provvisori diffusi in base all’art. 11 (Utilizzo e diffusione) del Protocollo di intesa tra Istat, Ministero  dell’Interno, Ministero della Difesa, Ministero delle Infrastrutture e dei Trasporti, Conferenza delle Regioni e delle Province Autonome, Unione delle Province d’Italia, Associazione Nazionale dei Comuni Italiani, per il coordinamento delle attività inerenti la rilevazione statistica sull’incidentalità stradale. </t>
  </si>
  <si>
    <r>
      <t xml:space="preserve">  durante la settimana:</t>
    </r>
    <r>
      <rPr>
        <sz val="8"/>
        <rFont val="Verdana"/>
        <family val="2"/>
      </rPr>
      <t xml:space="preserve"> dalle ore 6 del lunedì alle ore 22 del venerdì</t>
    </r>
  </si>
  <si>
    <r>
      <t xml:space="preserve">  fine settimana:</t>
    </r>
    <r>
      <rPr>
        <sz val="8"/>
        <rFont val="Verdana"/>
        <family val="2"/>
      </rPr>
      <t xml:space="preserve"> dalle ore 23 del venerdì alle ore 5 del lunedì      </t>
    </r>
  </si>
  <si>
    <r>
      <t xml:space="preserve">  di notte:</t>
    </r>
    <r>
      <rPr>
        <sz val="8"/>
        <rFont val="Verdana"/>
        <family val="2"/>
      </rPr>
      <t xml:space="preserve"> dalle ore 23 alle ore 5</t>
    </r>
  </si>
  <si>
    <r>
      <t xml:space="preserve">  di giorno:</t>
    </r>
    <r>
      <rPr>
        <sz val="8"/>
        <rFont val="Verdana"/>
        <family val="2"/>
      </rPr>
      <t xml:space="preserve"> dalle ore 6 alle ore 22</t>
    </r>
  </si>
  <si>
    <t xml:space="preserve">pedone - veic.ignoto </t>
  </si>
  <si>
    <t>TOTALE conducenti responsabili</t>
  </si>
  <si>
    <t>Comportamento nella circolazione</t>
  </si>
  <si>
    <t xml:space="preserve">Urtava con il carico altri veicoli </t>
  </si>
  <si>
    <t xml:space="preserve">Attraversava la strada irregolarmente </t>
  </si>
  <si>
    <t xml:space="preserve">Camminava in mezzo alla strada o scendeva da veicolo con imprudenza </t>
  </si>
  <si>
    <t xml:space="preserve">Comportamento non indicato </t>
  </si>
  <si>
    <r>
      <t xml:space="preserve">TOTALE CONDUCENTI E PEDONI </t>
    </r>
    <r>
      <rPr>
        <sz val="8"/>
        <rFont val="Verdana"/>
        <family val="2"/>
      </rPr>
      <t>(1)</t>
    </r>
  </si>
  <si>
    <t>Tav. 15.14 - Delitti denunciati dalle forze di polizia all'autorità giudiziaria. Comune di Ferrara (FE), anni 2006 - 2016</t>
  </si>
  <si>
    <t>Tav. 15.13 - Corpo di Polizia Municipale: consuntivo delle attività annuali. Anni 2010-2017</t>
  </si>
  <si>
    <t>Contrassegni disabili</t>
  </si>
  <si>
    <t>Vetrofanie per la sosta dei residenti nei settori limitrofi alla ZTL</t>
  </si>
  <si>
    <t>Tav. 15.12 - Casa Circondariale di Ferrara: movimento dei carcerati dal 2008 al 2017 per genere</t>
  </si>
  <si>
    <r>
      <t xml:space="preserve">Tav. 15.13 - </t>
    </r>
    <r>
      <rPr>
        <sz val="10"/>
        <rFont val="Verdana"/>
        <family val="2"/>
      </rPr>
      <t xml:space="preserve">(seguito) </t>
    </r>
    <r>
      <rPr>
        <b/>
        <sz val="10"/>
        <rFont val="Verdana"/>
        <family val="2"/>
      </rPr>
      <t>Corpo di Polizia Municipale: consuntivo delle attività annuali. Anni 2010-2017</t>
    </r>
  </si>
  <si>
    <t>Tav.15.1 - Incidenti e infortunati nel Comune di Ferrara dal 1996 al 2017</t>
  </si>
  <si>
    <t>Tav.15.2 - Incidenti e infortunati per mese - anno 2017</t>
  </si>
  <si>
    <t>Tav.15.3 - Incidenti e infortunati per arco settimanale e fascia oraria - anno 2017</t>
  </si>
  <si>
    <t>Tav.15.4 - Indici relativi a incidenti per arco settimanale e fascia oraria - anno 2017</t>
  </si>
  <si>
    <t>Tav. 15.5 - Veicoli e persone coinvolte nell'incidente per veicolo su cui viaggiavano, conducente o passeggero ed esito; pedone ed esito per veicolo investitore - anno 2017</t>
  </si>
  <si>
    <t xml:space="preserve">  </t>
  </si>
  <si>
    <t>Tav.15.6 - Feriti e deceduti per genere e veicolo su cui viaggiavano e pedoni coinvolti - anno 2017</t>
  </si>
  <si>
    <t>Tav.15.7 - Feriti e deceduti negli incidenti stradali per età, veicolo su cui viaggiavano e pedoni coinvolti - anno 2017</t>
  </si>
  <si>
    <t>Tav. 15.8 - Incidenti per tipologia di veicoli coinvolti, tipo di strada e infortunati (morti e feriti) - anno 2017</t>
  </si>
  <si>
    <t xml:space="preserve">non definita </t>
  </si>
  <si>
    <t>Tav. 15.9 - Incidenti per tipologia di veicoli coinvolti, intersezione stradale e infortunati (morti e feriti) - anno 2017</t>
  </si>
  <si>
    <t>Tav. 15.10 - Conducenti responsabili di comportamento scorretto alla guida o in stato psicofisico alterato per veicolo ed età - anno 2017</t>
  </si>
  <si>
    <t>Tav. 15.11 - Conducenti e pedoni coinvolti negli incidenti per comportamento - anno 2017</t>
  </si>
  <si>
    <t xml:space="preserve">Infrazioni del conducente </t>
  </si>
  <si>
    <t xml:space="preserve">Cause imputabili a stato psico-fisico anormale del conducente </t>
  </si>
  <si>
    <t xml:space="preserve">Comportamenti corretti del conducente </t>
  </si>
  <si>
    <t xml:space="preserve">Guasto meccanico </t>
  </si>
  <si>
    <t xml:space="preserve">Infrazioni di pedone </t>
  </si>
  <si>
    <t xml:space="preserve">Comportamenti corretti del pedone </t>
  </si>
  <si>
    <t>(1) Nella tavola vengono considerati solo i comportamenti dei conducenti dei veicoli "A" e "B" del modello di rilevazione (o i comportamenti del conducente di "A" e di un eventuale pedone coinvolto) perché solo per questi è indicato il comportamento nel m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</si>
</sst>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"/>
    <numFmt numFmtId="179" formatCode="0.000000"/>
    <numFmt numFmtId="180" formatCode="#,##0\ \ \ \ \ "/>
    <numFmt numFmtId="181" formatCode="#,##0\ \ \ \ \ \ \ \ "/>
    <numFmt numFmtId="182" formatCode="#,##0\ \ \ "/>
    <numFmt numFmtId="183" formatCode="#,##0;#,##0"/>
    <numFmt numFmtId="184" formatCode="##0;##0"/>
    <numFmt numFmtId="185" formatCode="#,##0.0"/>
    <numFmt numFmtId="186" formatCode="##0.0;##0.0"/>
    <numFmt numFmtId="187" formatCode="General_)"/>
    <numFmt numFmtId="188" formatCode="_-* #,##0.0_-;\-* #,##0.0_-;_-* &quot;-&quot;_-;_-@_-"/>
    <numFmt numFmtId="189" formatCode="0.0%"/>
    <numFmt numFmtId="190" formatCode="[$€-2]\ #.##000_);[Red]\([$€-2]\ #.##000\)"/>
    <numFmt numFmtId="191" formatCode="0.000%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_-* #,##0.0000_-;\-* #,##0.0000_-;_-* &quot;-&quot;??_-;_-@_-"/>
  </numFmts>
  <fonts count="20"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2"/>
      <name val="Times New Roman"/>
      <family val="0"/>
    </font>
    <font>
      <b/>
      <sz val="16"/>
      <name val="Verdana"/>
      <family val="2"/>
    </font>
    <font>
      <sz val="9"/>
      <name val="Verdana"/>
      <family val="2"/>
    </font>
    <font>
      <vertAlign val="superscript"/>
      <sz val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  <font>
      <sz val="10"/>
      <color indexed="56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3" xfId="0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" xfId="20" applyFont="1" applyBorder="1" applyAlignment="1">
      <alignment vertical="center"/>
      <protection/>
    </xf>
    <xf numFmtId="0" fontId="1" fillId="0" borderId="1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12" fillId="0" borderId="3" xfId="20" applyFont="1" applyBorder="1">
      <alignment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0" xfId="20" applyFont="1">
      <alignment/>
      <protection/>
    </xf>
    <xf numFmtId="0" fontId="2" fillId="0" borderId="0" xfId="20" applyFont="1" applyBorder="1" applyAlignment="1">
      <alignment horizontal="right"/>
      <protection/>
    </xf>
    <xf numFmtId="0" fontId="2" fillId="0" borderId="0" xfId="20" applyFont="1">
      <alignment/>
      <protection/>
    </xf>
    <xf numFmtId="0" fontId="3" fillId="0" borderId="0" xfId="20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49" fontId="1" fillId="0" borderId="0" xfId="0" applyNumberFormat="1" applyFont="1" applyBorder="1" applyAlignment="1" quotePrefix="1">
      <alignment horizontal="right"/>
    </xf>
    <xf numFmtId="0" fontId="1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3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centerContinuous" wrapText="1"/>
    </xf>
    <xf numFmtId="0" fontId="1" fillId="0" borderId="0" xfId="19" applyFont="1" applyBorder="1">
      <alignment/>
      <protection/>
    </xf>
    <xf numFmtId="0" fontId="1" fillId="0" borderId="0" xfId="0" applyFont="1" applyFill="1" applyBorder="1" applyAlignment="1">
      <alignment horizontal="left" vertical="top"/>
    </xf>
    <xf numFmtId="0" fontId="1" fillId="0" borderId="3" xfId="0" applyFont="1" applyBorder="1" applyAlignment="1" applyProtection="1">
      <alignment horizontal="right"/>
      <protection hidden="1"/>
    </xf>
    <xf numFmtId="0" fontId="2" fillId="0" borderId="0" xfId="19" applyFont="1">
      <alignment/>
      <protection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3" fontId="1" fillId="3" borderId="0" xfId="0" applyNumberFormat="1" applyFont="1" applyFill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 horizontal="left" wrapText="1"/>
    </xf>
    <xf numFmtId="0" fontId="1" fillId="0" borderId="0" xfId="20" applyFont="1" applyFill="1">
      <alignment/>
      <protection/>
    </xf>
    <xf numFmtId="0" fontId="2" fillId="0" borderId="0" xfId="19" applyFont="1" applyFill="1">
      <alignment/>
      <protection/>
    </xf>
    <xf numFmtId="0" fontId="1" fillId="0" borderId="0" xfId="19" applyFont="1" applyFill="1" applyBorder="1">
      <alignment/>
      <protection/>
    </xf>
    <xf numFmtId="0" fontId="1" fillId="0" borderId="1" xfId="20" applyFont="1" applyFill="1" applyBorder="1">
      <alignment/>
      <protection/>
    </xf>
    <xf numFmtId="0" fontId="3" fillId="0" borderId="2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189" fontId="1" fillId="0" borderId="0" xfId="21" applyNumberFormat="1" applyFont="1" applyBorder="1" applyAlignment="1">
      <alignment/>
    </xf>
    <xf numFmtId="189" fontId="1" fillId="0" borderId="0" xfId="21" applyNumberFormat="1" applyFont="1" applyFill="1" applyBorder="1" applyAlignment="1">
      <alignment horizontal="right" wrapText="1"/>
    </xf>
    <xf numFmtId="189" fontId="1" fillId="0" borderId="1" xfId="21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9" fontId="1" fillId="0" borderId="0" xfId="21" applyFont="1" applyFill="1" applyBorder="1" applyAlignment="1">
      <alignment horizontal="right" wrapText="1"/>
    </xf>
    <xf numFmtId="9" fontId="1" fillId="0" borderId="1" xfId="21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 quotePrefix="1">
      <alignment/>
    </xf>
    <xf numFmtId="0" fontId="0" fillId="0" borderId="1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1" fillId="0" borderId="0" xfId="21" applyNumberFormat="1" applyFont="1" applyFill="1" applyBorder="1" applyAlignment="1">
      <alignment horizontal="right" wrapText="1"/>
    </xf>
    <xf numFmtId="1" fontId="1" fillId="0" borderId="1" xfId="21" applyNumberFormat="1" applyFont="1" applyFill="1" applyBorder="1" applyAlignment="1">
      <alignment horizontal="right" wrapText="1"/>
    </xf>
    <xf numFmtId="189" fontId="1" fillId="0" borderId="0" xfId="21" applyNumberFormat="1" applyFont="1" applyFill="1" applyBorder="1" applyAlignment="1">
      <alignment/>
    </xf>
    <xf numFmtId="189" fontId="1" fillId="0" borderId="1" xfId="21" applyNumberFormat="1" applyFont="1" applyFill="1" applyBorder="1" applyAlignment="1">
      <alignment/>
    </xf>
    <xf numFmtId="189" fontId="1" fillId="0" borderId="2" xfId="21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4" fillId="0" borderId="0" xfId="20" applyFont="1">
      <alignment/>
      <protection/>
    </xf>
    <xf numFmtId="9" fontId="1" fillId="0" borderId="2" xfId="21" applyNumberFormat="1" applyFont="1" applyFill="1" applyBorder="1" applyAlignment="1">
      <alignment/>
    </xf>
    <xf numFmtId="9" fontId="1" fillId="0" borderId="2" xfId="2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9" fontId="1" fillId="0" borderId="0" xfId="21" applyNumberFormat="1" applyFont="1" applyFill="1" applyBorder="1" applyAlignment="1">
      <alignment/>
    </xf>
    <xf numFmtId="0" fontId="0" fillId="0" borderId="0" xfId="0" applyBorder="1" applyAlignment="1">
      <alignment horizontal="left" vertical="top" wrapText="1"/>
    </xf>
    <xf numFmtId="9" fontId="1" fillId="0" borderId="1" xfId="21" applyNumberFormat="1" applyFont="1" applyFill="1" applyBorder="1" applyAlignment="1">
      <alignment/>
    </xf>
    <xf numFmtId="0" fontId="0" fillId="0" borderId="2" xfId="0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3" fontId="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8" fillId="0" borderId="2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apitolo16OK" xfId="19"/>
    <cellStyle name="Normale_carcere_annuario_07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304800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447675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504825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504825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333375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333375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466725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466725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9.140625" style="3" customWidth="1"/>
    <col min="2" max="4" width="9.00390625" style="3" customWidth="1"/>
    <col min="5" max="7" width="11.28125" style="3" customWidth="1"/>
    <col min="8" max="16384" width="9.140625" style="3" customWidth="1"/>
  </cols>
  <sheetData>
    <row r="1" s="19" customFormat="1" ht="81.75" customHeight="1"/>
    <row r="2" s="19" customFormat="1" ht="12.75"/>
    <row r="3" spans="1:7" ht="17.25" customHeight="1">
      <c r="A3" s="1" t="s">
        <v>326</v>
      </c>
      <c r="B3" s="2"/>
      <c r="C3" s="2"/>
      <c r="D3" s="2"/>
      <c r="E3" s="2"/>
      <c r="F3" s="2"/>
      <c r="G3" s="2"/>
    </row>
    <row r="4" spans="1:7" ht="25.5">
      <c r="A4" s="4" t="s">
        <v>0</v>
      </c>
      <c r="B4" s="4" t="s">
        <v>1</v>
      </c>
      <c r="C4" s="4" t="s">
        <v>2</v>
      </c>
      <c r="D4" s="4" t="s">
        <v>3</v>
      </c>
      <c r="E4" s="5" t="s">
        <v>254</v>
      </c>
      <c r="F4" s="5" t="s">
        <v>255</v>
      </c>
      <c r="G4" s="5" t="s">
        <v>256</v>
      </c>
    </row>
    <row r="5" spans="1:7" ht="15" customHeight="1" hidden="1">
      <c r="A5" s="72" t="s">
        <v>4</v>
      </c>
      <c r="B5" s="6">
        <v>714</v>
      </c>
      <c r="C5" s="6">
        <v>29</v>
      </c>
      <c r="D5" s="6">
        <v>885</v>
      </c>
      <c r="E5" s="7">
        <f aca="true" t="shared" si="0" ref="E5:E21">C5/B5*100</f>
        <v>4.061624649859944</v>
      </c>
      <c r="F5" s="7">
        <f aca="true" t="shared" si="1" ref="F5:F21">D5/B5*100</f>
        <v>123.94957983193278</v>
      </c>
      <c r="G5" s="7">
        <f aca="true" t="shared" si="2" ref="G5:G21">C5/(C5+D5)*100</f>
        <v>3.1728665207877462</v>
      </c>
    </row>
    <row r="6" spans="1:7" ht="12.75">
      <c r="A6" s="72" t="s">
        <v>5</v>
      </c>
      <c r="B6" s="6">
        <v>748</v>
      </c>
      <c r="C6" s="6">
        <v>26</v>
      </c>
      <c r="D6" s="6">
        <v>911</v>
      </c>
      <c r="E6" s="7">
        <f t="shared" si="0"/>
        <v>3.4759358288770055</v>
      </c>
      <c r="F6" s="7">
        <f t="shared" si="1"/>
        <v>121.79144385026738</v>
      </c>
      <c r="G6" s="7">
        <f t="shared" si="2"/>
        <v>2.774813233724653</v>
      </c>
    </row>
    <row r="7" spans="1:7" ht="12.75">
      <c r="A7" s="72" t="s">
        <v>6</v>
      </c>
      <c r="B7" s="6">
        <v>713</v>
      </c>
      <c r="C7" s="6">
        <v>28</v>
      </c>
      <c r="D7" s="6">
        <v>889</v>
      </c>
      <c r="E7" s="7">
        <f t="shared" si="0"/>
        <v>3.9270687237026647</v>
      </c>
      <c r="F7" s="7">
        <f t="shared" si="1"/>
        <v>124.68443197755961</v>
      </c>
      <c r="G7" s="7">
        <f t="shared" si="2"/>
        <v>3.0534351145038165</v>
      </c>
    </row>
    <row r="8" spans="1:7" ht="12.75">
      <c r="A8" s="72" t="s">
        <v>7</v>
      </c>
      <c r="B8" s="6">
        <v>743</v>
      </c>
      <c r="C8" s="6">
        <v>25</v>
      </c>
      <c r="D8" s="6">
        <v>949</v>
      </c>
      <c r="E8" s="7">
        <f t="shared" si="0"/>
        <v>3.3647375504710633</v>
      </c>
      <c r="F8" s="7">
        <f t="shared" si="1"/>
        <v>127.72543741588156</v>
      </c>
      <c r="G8" s="7">
        <f t="shared" si="2"/>
        <v>2.5667351129363447</v>
      </c>
    </row>
    <row r="9" spans="1:7" ht="12.75">
      <c r="A9" s="72" t="s">
        <v>8</v>
      </c>
      <c r="B9" s="6">
        <v>730</v>
      </c>
      <c r="C9" s="6">
        <v>20</v>
      </c>
      <c r="D9" s="6">
        <v>920</v>
      </c>
      <c r="E9" s="7">
        <f t="shared" si="0"/>
        <v>2.73972602739726</v>
      </c>
      <c r="F9" s="7">
        <f t="shared" si="1"/>
        <v>126.02739726027397</v>
      </c>
      <c r="G9" s="7">
        <f t="shared" si="2"/>
        <v>2.127659574468085</v>
      </c>
    </row>
    <row r="10" spans="1:7" ht="12.75">
      <c r="A10" s="72" t="s">
        <v>9</v>
      </c>
      <c r="B10" s="6">
        <v>687</v>
      </c>
      <c r="C10" s="6">
        <v>25</v>
      </c>
      <c r="D10" s="6">
        <v>886</v>
      </c>
      <c r="E10" s="7">
        <f t="shared" si="0"/>
        <v>3.6390101892285296</v>
      </c>
      <c r="F10" s="7">
        <f t="shared" si="1"/>
        <v>128.9665211062591</v>
      </c>
      <c r="G10" s="7">
        <f t="shared" si="2"/>
        <v>2.7442371020856204</v>
      </c>
    </row>
    <row r="11" spans="1:7" ht="12.75">
      <c r="A11" s="72" t="s">
        <v>10</v>
      </c>
      <c r="B11" s="6">
        <v>710</v>
      </c>
      <c r="C11" s="6">
        <v>14</v>
      </c>
      <c r="D11" s="6">
        <v>897</v>
      </c>
      <c r="E11" s="7">
        <f t="shared" si="0"/>
        <v>1.971830985915493</v>
      </c>
      <c r="F11" s="7">
        <f t="shared" si="1"/>
        <v>126.3380281690141</v>
      </c>
      <c r="G11" s="7">
        <f t="shared" si="2"/>
        <v>1.5367727771679474</v>
      </c>
    </row>
    <row r="12" spans="1:7" ht="12.75">
      <c r="A12" s="72" t="s">
        <v>11</v>
      </c>
      <c r="B12" s="6">
        <v>727</v>
      </c>
      <c r="C12" s="6">
        <v>29</v>
      </c>
      <c r="D12" s="6">
        <v>918</v>
      </c>
      <c r="E12" s="7">
        <f t="shared" si="0"/>
        <v>3.988995873452544</v>
      </c>
      <c r="F12" s="7">
        <f t="shared" si="1"/>
        <v>126.27235213204952</v>
      </c>
      <c r="G12" s="7">
        <f t="shared" si="2"/>
        <v>3.062302006335797</v>
      </c>
    </row>
    <row r="13" spans="1:7" ht="12.75">
      <c r="A13" s="72" t="s">
        <v>12</v>
      </c>
      <c r="B13" s="6">
        <v>720</v>
      </c>
      <c r="C13" s="6">
        <v>22</v>
      </c>
      <c r="D13" s="6">
        <v>868</v>
      </c>
      <c r="E13" s="7">
        <f t="shared" si="0"/>
        <v>3.0555555555555554</v>
      </c>
      <c r="F13" s="7">
        <f t="shared" si="1"/>
        <v>120.55555555555554</v>
      </c>
      <c r="G13" s="7">
        <f t="shared" si="2"/>
        <v>2.4719101123595504</v>
      </c>
    </row>
    <row r="14" spans="1:7" ht="12.75">
      <c r="A14" s="72" t="s">
        <v>13</v>
      </c>
      <c r="B14" s="6">
        <v>736</v>
      </c>
      <c r="C14" s="6">
        <v>23</v>
      </c>
      <c r="D14" s="6">
        <v>877</v>
      </c>
      <c r="E14" s="7">
        <f t="shared" si="0"/>
        <v>3.125</v>
      </c>
      <c r="F14" s="7">
        <f t="shared" si="1"/>
        <v>119.15760869565217</v>
      </c>
      <c r="G14" s="7">
        <f t="shared" si="2"/>
        <v>2.555555555555556</v>
      </c>
    </row>
    <row r="15" spans="1:7" ht="12.75">
      <c r="A15" s="72" t="s">
        <v>14</v>
      </c>
      <c r="B15" s="6">
        <v>684</v>
      </c>
      <c r="C15" s="6">
        <v>22</v>
      </c>
      <c r="D15" s="6">
        <v>856</v>
      </c>
      <c r="E15" s="7">
        <f t="shared" si="0"/>
        <v>3.216374269005848</v>
      </c>
      <c r="F15" s="7">
        <f t="shared" si="1"/>
        <v>125.14619883040936</v>
      </c>
      <c r="G15" s="7">
        <f t="shared" si="2"/>
        <v>2.5056947608200453</v>
      </c>
    </row>
    <row r="16" spans="1:7" ht="12.75">
      <c r="A16" s="72" t="s">
        <v>15</v>
      </c>
      <c r="B16" s="6">
        <v>700</v>
      </c>
      <c r="C16" s="6">
        <v>18</v>
      </c>
      <c r="D16" s="6">
        <v>870</v>
      </c>
      <c r="E16" s="7">
        <f t="shared" si="0"/>
        <v>2.571428571428571</v>
      </c>
      <c r="F16" s="7">
        <f t="shared" si="1"/>
        <v>124.28571428571429</v>
      </c>
      <c r="G16" s="7">
        <f t="shared" si="2"/>
        <v>2.027027027027027</v>
      </c>
    </row>
    <row r="17" spans="1:7" ht="12.75">
      <c r="A17" s="72" t="s">
        <v>157</v>
      </c>
      <c r="B17" s="6">
        <v>729</v>
      </c>
      <c r="C17" s="6">
        <v>7</v>
      </c>
      <c r="D17" s="6">
        <v>899</v>
      </c>
      <c r="E17" s="7">
        <f t="shared" si="0"/>
        <v>0.9602194787379973</v>
      </c>
      <c r="F17" s="7">
        <f t="shared" si="1"/>
        <v>123.3196159122085</v>
      </c>
      <c r="G17" s="7">
        <f t="shared" si="2"/>
        <v>0.772626931567329</v>
      </c>
    </row>
    <row r="18" spans="1:7" ht="12.75">
      <c r="A18" s="72" t="s">
        <v>230</v>
      </c>
      <c r="B18" s="6">
        <v>707</v>
      </c>
      <c r="C18" s="6">
        <v>16</v>
      </c>
      <c r="D18" s="6">
        <v>844</v>
      </c>
      <c r="E18" s="7">
        <f t="shared" si="0"/>
        <v>2.263083451202263</v>
      </c>
      <c r="F18" s="7">
        <f t="shared" si="1"/>
        <v>119.37765205091937</v>
      </c>
      <c r="G18" s="7">
        <f t="shared" si="2"/>
        <v>1.8604651162790697</v>
      </c>
    </row>
    <row r="19" spans="1:7" ht="12.75">
      <c r="A19" s="72" t="s">
        <v>233</v>
      </c>
      <c r="B19" s="6">
        <v>660</v>
      </c>
      <c r="C19" s="6">
        <v>16</v>
      </c>
      <c r="D19" s="6">
        <v>797</v>
      </c>
      <c r="E19" s="7">
        <f t="shared" si="0"/>
        <v>2.4242424242424243</v>
      </c>
      <c r="F19" s="7">
        <f t="shared" si="1"/>
        <v>120.75757575757575</v>
      </c>
      <c r="G19" s="7">
        <f t="shared" si="2"/>
        <v>1.968019680196802</v>
      </c>
    </row>
    <row r="20" spans="1:7" ht="12.75">
      <c r="A20" s="72" t="s">
        <v>257</v>
      </c>
      <c r="B20" s="6">
        <v>697</v>
      </c>
      <c r="C20" s="6">
        <v>8</v>
      </c>
      <c r="D20" s="6">
        <v>861</v>
      </c>
      <c r="E20" s="7">
        <f t="shared" si="0"/>
        <v>1.1477761836441895</v>
      </c>
      <c r="F20" s="7">
        <f t="shared" si="1"/>
        <v>123.52941176470588</v>
      </c>
      <c r="G20" s="7">
        <f t="shared" si="2"/>
        <v>0.9205983889528193</v>
      </c>
    </row>
    <row r="21" spans="1:7" ht="12.75">
      <c r="A21" s="72" t="s">
        <v>265</v>
      </c>
      <c r="B21" s="6">
        <v>699</v>
      </c>
      <c r="C21" s="6">
        <v>7</v>
      </c>
      <c r="D21" s="6">
        <v>859</v>
      </c>
      <c r="E21" s="7">
        <f t="shared" si="0"/>
        <v>1.0014306151645207</v>
      </c>
      <c r="F21" s="7">
        <f t="shared" si="1"/>
        <v>122.88984263233192</v>
      </c>
      <c r="G21" s="7">
        <f t="shared" si="2"/>
        <v>0.8083140877598153</v>
      </c>
    </row>
    <row r="22" spans="1:10" ht="12.75">
      <c r="A22" s="111" t="s">
        <v>271</v>
      </c>
      <c r="B22" s="6">
        <v>631</v>
      </c>
      <c r="C22" s="6">
        <v>9</v>
      </c>
      <c r="D22" s="6">
        <v>774</v>
      </c>
      <c r="E22" s="7">
        <v>1.4285714285714286</v>
      </c>
      <c r="F22" s="7">
        <v>122.69841269841271</v>
      </c>
      <c r="G22" s="7">
        <v>1.1</v>
      </c>
      <c r="J22" s="123"/>
    </row>
    <row r="23" spans="1:7" ht="12.75">
      <c r="A23" s="3">
        <v>2013</v>
      </c>
      <c r="B23" s="6">
        <v>637</v>
      </c>
      <c r="C23" s="6">
        <v>11</v>
      </c>
      <c r="D23" s="6">
        <v>799</v>
      </c>
      <c r="E23" s="7">
        <v>1.7</v>
      </c>
      <c r="F23" s="7">
        <v>125.4</v>
      </c>
      <c r="G23" s="7">
        <v>1.4</v>
      </c>
    </row>
    <row r="24" spans="1:7" ht="12.75">
      <c r="A24" s="111" t="s">
        <v>280</v>
      </c>
      <c r="B24" s="6">
        <v>563</v>
      </c>
      <c r="C24" s="6">
        <v>6</v>
      </c>
      <c r="D24" s="6">
        <v>710</v>
      </c>
      <c r="E24" s="7">
        <f>C24/B24*100</f>
        <v>1.0657193605683837</v>
      </c>
      <c r="F24" s="7">
        <f>D24/B24*100</f>
        <v>126.11012433392538</v>
      </c>
      <c r="G24" s="7">
        <f>C24/(C24+D24)*100</f>
        <v>0.8379888268156425</v>
      </c>
    </row>
    <row r="25" spans="1:7" ht="12.75">
      <c r="A25" s="3">
        <v>2015</v>
      </c>
      <c r="B25" s="6">
        <v>560</v>
      </c>
      <c r="C25" s="6">
        <v>7</v>
      </c>
      <c r="D25" s="6">
        <v>685</v>
      </c>
      <c r="E25" s="7">
        <f>C25/B25*100</f>
        <v>1.25</v>
      </c>
      <c r="F25" s="7">
        <f>D25/B25*100</f>
        <v>122.32142857142858</v>
      </c>
      <c r="G25" s="7">
        <f>C25/(C25+D25)*100</f>
        <v>1.0115606936416186</v>
      </c>
    </row>
    <row r="26" spans="1:7" ht="12.75">
      <c r="A26" s="3">
        <v>2016</v>
      </c>
      <c r="B26" s="6">
        <v>589</v>
      </c>
      <c r="C26" s="6">
        <v>12</v>
      </c>
      <c r="D26" s="6">
        <v>729</v>
      </c>
      <c r="E26" s="7">
        <f>C26/B26*100</f>
        <v>2.037351443123939</v>
      </c>
      <c r="F26" s="7">
        <f>D26/B26*100</f>
        <v>123.76910016977929</v>
      </c>
      <c r="G26" s="7">
        <f>C26/(C26+D26)*100</f>
        <v>1.6194331983805668</v>
      </c>
    </row>
    <row r="27" spans="1:7" ht="12.75">
      <c r="A27" s="2">
        <v>2017</v>
      </c>
      <c r="B27" s="8">
        <v>524</v>
      </c>
      <c r="C27" s="8">
        <v>13</v>
      </c>
      <c r="D27" s="8">
        <v>650</v>
      </c>
      <c r="E27" s="9">
        <f>C27/B27*100</f>
        <v>2.480916030534351</v>
      </c>
      <c r="F27" s="9">
        <f>D27/B27*100</f>
        <v>124.04580152671755</v>
      </c>
      <c r="G27" s="9">
        <f>C27/(C27+D27)*100</f>
        <v>1.9607843137254901</v>
      </c>
    </row>
    <row r="28" spans="1:7" ht="117.75" customHeight="1">
      <c r="A28" s="162" t="s">
        <v>305</v>
      </c>
      <c r="B28" s="162"/>
      <c r="C28" s="162"/>
      <c r="D28" s="162"/>
      <c r="E28" s="162"/>
      <c r="F28" s="162"/>
      <c r="G28" s="162"/>
    </row>
    <row r="29" ht="12.75">
      <c r="A29" s="105" t="s">
        <v>306</v>
      </c>
    </row>
  </sheetData>
  <mergeCells count="1">
    <mergeCell ref="A28:G28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6"/>
  <sheetViews>
    <sheetView workbookViewId="0" topLeftCell="A1">
      <selection activeCell="F30" sqref="F30"/>
    </sheetView>
  </sheetViews>
  <sheetFormatPr defaultColWidth="9.140625" defaultRowHeight="12.75"/>
  <cols>
    <col min="1" max="1" width="19.140625" style="86" customWidth="1"/>
    <col min="2" max="7" width="12.57421875" style="86" customWidth="1"/>
    <col min="8" max="16384" width="9.140625" style="86" customWidth="1"/>
  </cols>
  <sheetData>
    <row r="1" s="19" customFormat="1" ht="81.75" customHeight="1"/>
    <row r="2" s="19" customFormat="1" ht="12.75"/>
    <row r="3" spans="1:7" ht="25.5">
      <c r="A3" s="76" t="s">
        <v>337</v>
      </c>
      <c r="B3" s="94"/>
      <c r="C3" s="94"/>
      <c r="D3" s="94"/>
      <c r="E3" s="94"/>
      <c r="F3" s="94"/>
      <c r="G3" s="77"/>
    </row>
    <row r="4" spans="1:7" ht="12.75" customHeight="1">
      <c r="A4" s="169" t="s">
        <v>262</v>
      </c>
      <c r="B4" s="12" t="s">
        <v>261</v>
      </c>
      <c r="C4" s="12"/>
      <c r="D4" s="12"/>
      <c r="E4" s="12"/>
      <c r="F4" s="12"/>
      <c r="G4" s="30"/>
    </row>
    <row r="5" spans="1:7" ht="42" customHeight="1">
      <c r="A5" s="170"/>
      <c r="B5" s="14" t="s">
        <v>252</v>
      </c>
      <c r="C5" s="14" t="s">
        <v>253</v>
      </c>
      <c r="D5" s="14" t="s">
        <v>235</v>
      </c>
      <c r="E5" s="14" t="s">
        <v>263</v>
      </c>
      <c r="F5" s="14" t="s">
        <v>273</v>
      </c>
      <c r="G5" s="14" t="s">
        <v>16</v>
      </c>
    </row>
    <row r="6" spans="1:7" ht="12.75">
      <c r="A6" s="96" t="s">
        <v>76</v>
      </c>
      <c r="B6" s="145">
        <v>1</v>
      </c>
      <c r="C6" s="145">
        <v>0</v>
      </c>
      <c r="D6" s="145">
        <v>8</v>
      </c>
      <c r="E6" s="145">
        <v>7</v>
      </c>
      <c r="F6" s="145">
        <v>0</v>
      </c>
      <c r="G6" s="145">
        <v>16</v>
      </c>
    </row>
    <row r="7" spans="1:7" ht="12.75">
      <c r="A7" s="96" t="s">
        <v>77</v>
      </c>
      <c r="B7" s="145">
        <v>31</v>
      </c>
      <c r="C7" s="145">
        <v>2</v>
      </c>
      <c r="D7" s="145">
        <v>7</v>
      </c>
      <c r="E7" s="145">
        <v>2</v>
      </c>
      <c r="F7" s="145">
        <v>0</v>
      </c>
      <c r="G7" s="145">
        <v>42</v>
      </c>
    </row>
    <row r="8" spans="1:7" ht="12.75">
      <c r="A8" s="96" t="s">
        <v>78</v>
      </c>
      <c r="B8" s="145">
        <v>45</v>
      </c>
      <c r="C8" s="145">
        <v>4</v>
      </c>
      <c r="D8" s="145">
        <v>8</v>
      </c>
      <c r="E8" s="145">
        <v>2</v>
      </c>
      <c r="F8" s="145">
        <v>0</v>
      </c>
      <c r="G8" s="145">
        <v>59</v>
      </c>
    </row>
    <row r="9" spans="1:7" ht="12.75">
      <c r="A9" s="96" t="s">
        <v>79</v>
      </c>
      <c r="B9" s="145">
        <v>29</v>
      </c>
      <c r="C9" s="145">
        <v>0</v>
      </c>
      <c r="D9" s="145">
        <v>4</v>
      </c>
      <c r="E9" s="145">
        <v>2</v>
      </c>
      <c r="F9" s="145">
        <v>0</v>
      </c>
      <c r="G9" s="145">
        <v>35</v>
      </c>
    </row>
    <row r="10" spans="1:7" ht="12.75">
      <c r="A10" s="96" t="s">
        <v>80</v>
      </c>
      <c r="B10" s="145">
        <v>28</v>
      </c>
      <c r="C10" s="145">
        <v>2</v>
      </c>
      <c r="D10" s="145">
        <v>2</v>
      </c>
      <c r="E10" s="145">
        <v>4</v>
      </c>
      <c r="F10" s="145">
        <v>1</v>
      </c>
      <c r="G10" s="145">
        <v>37</v>
      </c>
    </row>
    <row r="11" spans="1:7" ht="12.75">
      <c r="A11" s="96" t="s">
        <v>81</v>
      </c>
      <c r="B11" s="145">
        <v>30</v>
      </c>
      <c r="C11" s="145">
        <v>3</v>
      </c>
      <c r="D11" s="145">
        <v>3</v>
      </c>
      <c r="E11" s="145">
        <v>2</v>
      </c>
      <c r="F11" s="145">
        <v>0</v>
      </c>
      <c r="G11" s="145">
        <v>38</v>
      </c>
    </row>
    <row r="12" spans="1:7" ht="12.75">
      <c r="A12" s="96" t="s">
        <v>82</v>
      </c>
      <c r="B12" s="145">
        <v>23</v>
      </c>
      <c r="C12" s="145">
        <v>4</v>
      </c>
      <c r="D12" s="145">
        <v>5</v>
      </c>
      <c r="E12" s="145">
        <v>5</v>
      </c>
      <c r="F12" s="145">
        <v>0</v>
      </c>
      <c r="G12" s="145">
        <v>37</v>
      </c>
    </row>
    <row r="13" spans="1:7" ht="12.75">
      <c r="A13" s="96" t="s">
        <v>83</v>
      </c>
      <c r="B13" s="145">
        <v>30</v>
      </c>
      <c r="C13" s="145">
        <v>2</v>
      </c>
      <c r="D13" s="145">
        <v>4</v>
      </c>
      <c r="E13" s="145">
        <v>0</v>
      </c>
      <c r="F13" s="145">
        <v>0</v>
      </c>
      <c r="G13" s="145">
        <v>36</v>
      </c>
    </row>
    <row r="14" spans="1:7" ht="12.75">
      <c r="A14" s="96" t="s">
        <v>84</v>
      </c>
      <c r="B14" s="145">
        <v>35</v>
      </c>
      <c r="C14" s="145">
        <v>5</v>
      </c>
      <c r="D14" s="145">
        <v>0</v>
      </c>
      <c r="E14" s="145">
        <v>4</v>
      </c>
      <c r="F14" s="145">
        <v>1</v>
      </c>
      <c r="G14" s="145">
        <v>45</v>
      </c>
    </row>
    <row r="15" spans="1:7" ht="12.75">
      <c r="A15" s="96" t="s">
        <v>85</v>
      </c>
      <c r="B15" s="145">
        <v>15</v>
      </c>
      <c r="C15" s="145">
        <v>0</v>
      </c>
      <c r="D15" s="145">
        <v>3</v>
      </c>
      <c r="E15" s="145">
        <v>4</v>
      </c>
      <c r="F15" s="145">
        <v>0</v>
      </c>
      <c r="G15" s="145">
        <v>22</v>
      </c>
    </row>
    <row r="16" spans="1:7" ht="12.75">
      <c r="A16" s="96" t="s">
        <v>86</v>
      </c>
      <c r="B16" s="145">
        <v>18</v>
      </c>
      <c r="C16" s="145">
        <v>1</v>
      </c>
      <c r="D16" s="145">
        <v>2</v>
      </c>
      <c r="E16" s="145">
        <v>0</v>
      </c>
      <c r="F16" s="145">
        <v>0</v>
      </c>
      <c r="G16" s="145">
        <v>21</v>
      </c>
    </row>
    <row r="17" spans="1:7" ht="12.75">
      <c r="A17" s="96" t="s">
        <v>87</v>
      </c>
      <c r="B17" s="145">
        <v>17</v>
      </c>
      <c r="C17" s="145">
        <v>1</v>
      </c>
      <c r="D17" s="145">
        <v>4</v>
      </c>
      <c r="E17" s="145">
        <v>1</v>
      </c>
      <c r="F17" s="145">
        <v>0</v>
      </c>
      <c r="G17" s="145">
        <v>23</v>
      </c>
    </row>
    <row r="18" spans="1:7" ht="12.75">
      <c r="A18" s="24" t="s">
        <v>88</v>
      </c>
      <c r="B18" s="145">
        <v>9</v>
      </c>
      <c r="C18" s="145">
        <v>0</v>
      </c>
      <c r="D18" s="145">
        <v>1</v>
      </c>
      <c r="E18" s="145">
        <v>0</v>
      </c>
      <c r="F18" s="145">
        <v>0</v>
      </c>
      <c r="G18" s="145">
        <v>10</v>
      </c>
    </row>
    <row r="19" spans="1:7" ht="12.75">
      <c r="A19" s="24" t="s">
        <v>63</v>
      </c>
      <c r="B19" s="145">
        <v>31</v>
      </c>
      <c r="C19" s="145">
        <v>1</v>
      </c>
      <c r="D19" s="145">
        <v>2</v>
      </c>
      <c r="E19" s="145">
        <v>0</v>
      </c>
      <c r="F19" s="145">
        <v>0</v>
      </c>
      <c r="G19" s="145">
        <v>34</v>
      </c>
    </row>
    <row r="20" spans="1:7" ht="12.75">
      <c r="A20" s="24" t="s">
        <v>264</v>
      </c>
      <c r="B20" s="145">
        <v>2</v>
      </c>
      <c r="C20" s="145">
        <v>1</v>
      </c>
      <c r="D20" s="145">
        <v>2</v>
      </c>
      <c r="E20" s="145">
        <v>1</v>
      </c>
      <c r="F20" s="145">
        <v>9</v>
      </c>
      <c r="G20" s="145">
        <v>15</v>
      </c>
    </row>
    <row r="21" spans="1:10" ht="38.25">
      <c r="A21" s="17" t="s">
        <v>313</v>
      </c>
      <c r="B21" s="146">
        <f aca="true" t="shared" si="0" ref="B21:G21">SUM(B6:B20)</f>
        <v>344</v>
      </c>
      <c r="C21" s="146">
        <f t="shared" si="0"/>
        <v>26</v>
      </c>
      <c r="D21" s="146">
        <f t="shared" si="0"/>
        <v>55</v>
      </c>
      <c r="E21" s="146">
        <f t="shared" si="0"/>
        <v>34</v>
      </c>
      <c r="F21" s="146">
        <f t="shared" si="0"/>
        <v>11</v>
      </c>
      <c r="G21" s="146">
        <f t="shared" si="0"/>
        <v>470</v>
      </c>
      <c r="H21" s="157"/>
      <c r="J21" s="157"/>
    </row>
    <row r="22" spans="1:10" ht="55.5" customHeight="1">
      <c r="A22" s="168" t="s">
        <v>307</v>
      </c>
      <c r="B22" s="168"/>
      <c r="C22" s="168"/>
      <c r="D22" s="168"/>
      <c r="E22" s="168"/>
      <c r="F22" s="168"/>
      <c r="G22" s="168"/>
      <c r="H22" s="134"/>
      <c r="I22" s="134"/>
      <c r="J22" s="134"/>
    </row>
    <row r="23" spans="1:7" ht="12.75">
      <c r="A23" s="105" t="s">
        <v>306</v>
      </c>
      <c r="B23" s="3"/>
      <c r="C23" s="3"/>
      <c r="D23" s="3"/>
      <c r="E23" s="3"/>
      <c r="F23" s="3"/>
      <c r="G23" s="3"/>
    </row>
    <row r="26" spans="1:7" ht="12.75">
      <c r="A26" s="156" t="s">
        <v>331</v>
      </c>
      <c r="B26" s="126"/>
      <c r="C26" s="126"/>
      <c r="D26" s="126"/>
      <c r="E26" s="126"/>
      <c r="F26" s="126"/>
      <c r="G26" s="126"/>
    </row>
  </sheetData>
  <mergeCells count="2">
    <mergeCell ref="A4:A5"/>
    <mergeCell ref="A22:G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B40" sqref="B40"/>
    </sheetView>
  </sheetViews>
  <sheetFormatPr defaultColWidth="9.140625" defaultRowHeight="12.75"/>
  <cols>
    <col min="1" max="1" width="27.00390625" style="74" customWidth="1"/>
    <col min="2" max="2" width="42.140625" style="74" customWidth="1"/>
    <col min="3" max="5" width="9.57421875" style="74" customWidth="1"/>
    <col min="6" max="16384" width="9.140625" style="74" customWidth="1"/>
  </cols>
  <sheetData>
    <row r="1" s="19" customFormat="1" ht="35.25" customHeight="1"/>
    <row r="2" s="19" customFormat="1" ht="52.5" customHeight="1"/>
    <row r="3" spans="1:3" ht="12.75">
      <c r="A3" s="25" t="s">
        <v>338</v>
      </c>
      <c r="B3" s="126"/>
      <c r="C3" s="127"/>
    </row>
    <row r="4" spans="1:5" ht="63.75">
      <c r="A4" s="118" t="s">
        <v>314</v>
      </c>
      <c r="B4" s="12"/>
      <c r="C4" s="27" t="s">
        <v>158</v>
      </c>
      <c r="D4" s="27" t="s">
        <v>295</v>
      </c>
      <c r="E4" s="27" t="s">
        <v>296</v>
      </c>
    </row>
    <row r="5" spans="1:5" ht="25.5">
      <c r="A5" s="24" t="s">
        <v>339</v>
      </c>
      <c r="B5" s="15" t="s">
        <v>297</v>
      </c>
      <c r="C5" s="16">
        <v>26</v>
      </c>
      <c r="D5" s="158">
        <f aca="true" t="shared" si="0" ref="D5:D17">C5/$C$17</f>
        <v>0.05726872246696035</v>
      </c>
      <c r="E5" s="147">
        <f aca="true" t="shared" si="1" ref="E5:E29">C5/$C$29</f>
        <v>0.026748971193415638</v>
      </c>
    </row>
    <row r="6" spans="1:5" ht="25.5">
      <c r="A6" s="159"/>
      <c r="B6" s="15" t="s">
        <v>159</v>
      </c>
      <c r="C6" s="16">
        <v>38</v>
      </c>
      <c r="D6" s="158">
        <f t="shared" si="0"/>
        <v>0.08370044052863436</v>
      </c>
      <c r="E6" s="147">
        <f t="shared" si="1"/>
        <v>0.03909465020576132</v>
      </c>
    </row>
    <row r="7" spans="1:5" ht="12.75">
      <c r="A7" s="159"/>
      <c r="B7" s="15" t="s">
        <v>160</v>
      </c>
      <c r="C7" s="16">
        <v>156</v>
      </c>
      <c r="D7" s="158">
        <f t="shared" si="0"/>
        <v>0.3436123348017621</v>
      </c>
      <c r="E7" s="147">
        <f t="shared" si="1"/>
        <v>0.16049382716049382</v>
      </c>
    </row>
    <row r="8" spans="1:5" ht="12.75">
      <c r="A8" s="159"/>
      <c r="B8" s="15" t="s">
        <v>161</v>
      </c>
      <c r="C8" s="16">
        <v>22</v>
      </c>
      <c r="D8" s="158">
        <f t="shared" si="0"/>
        <v>0.048458149779735685</v>
      </c>
      <c r="E8" s="147">
        <f t="shared" si="1"/>
        <v>0.02263374485596708</v>
      </c>
    </row>
    <row r="9" spans="1:5" ht="25.5">
      <c r="A9" s="159"/>
      <c r="B9" s="15" t="s">
        <v>162</v>
      </c>
      <c r="C9" s="16">
        <v>110</v>
      </c>
      <c r="D9" s="158">
        <f t="shared" si="0"/>
        <v>0.2422907488986784</v>
      </c>
      <c r="E9" s="147">
        <f t="shared" si="1"/>
        <v>0.11316872427983539</v>
      </c>
    </row>
    <row r="10" spans="1:5" ht="25.5">
      <c r="A10" s="159"/>
      <c r="B10" s="15" t="s">
        <v>163</v>
      </c>
      <c r="C10" s="16">
        <v>47</v>
      </c>
      <c r="D10" s="158">
        <f t="shared" si="0"/>
        <v>0.10352422907488987</v>
      </c>
      <c r="E10" s="147">
        <f t="shared" si="1"/>
        <v>0.04835390946502058</v>
      </c>
    </row>
    <row r="11" spans="1:5" ht="25.5">
      <c r="A11" s="159"/>
      <c r="B11" s="15" t="s">
        <v>164</v>
      </c>
      <c r="C11" s="16">
        <v>3</v>
      </c>
      <c r="D11" s="158">
        <f t="shared" si="0"/>
        <v>0.006607929515418502</v>
      </c>
      <c r="E11" s="147">
        <f t="shared" si="1"/>
        <v>0.0030864197530864196</v>
      </c>
    </row>
    <row r="12" spans="1:5" ht="25.5">
      <c r="A12" s="159"/>
      <c r="B12" s="15" t="s">
        <v>298</v>
      </c>
      <c r="C12" s="16">
        <v>3</v>
      </c>
      <c r="D12" s="158">
        <f t="shared" si="0"/>
        <v>0.006607929515418502</v>
      </c>
      <c r="E12" s="147">
        <f t="shared" si="1"/>
        <v>0.0030864197530864196</v>
      </c>
    </row>
    <row r="13" spans="1:5" ht="25.5">
      <c r="A13" s="159"/>
      <c r="B13" s="15" t="s">
        <v>165</v>
      </c>
      <c r="C13" s="16">
        <v>10</v>
      </c>
      <c r="D13" s="158">
        <f t="shared" si="0"/>
        <v>0.022026431718061675</v>
      </c>
      <c r="E13" s="147">
        <f t="shared" si="1"/>
        <v>0.0102880658436214</v>
      </c>
    </row>
    <row r="14" spans="1:5" ht="12.75">
      <c r="A14" s="159"/>
      <c r="B14" s="15" t="s">
        <v>166</v>
      </c>
      <c r="C14" s="16">
        <v>13</v>
      </c>
      <c r="D14" s="158">
        <f t="shared" si="0"/>
        <v>0.028634361233480177</v>
      </c>
      <c r="E14" s="147">
        <f t="shared" si="1"/>
        <v>0.013374485596707819</v>
      </c>
    </row>
    <row r="15" spans="1:5" ht="12.75">
      <c r="A15" s="159"/>
      <c r="B15" s="15" t="s">
        <v>167</v>
      </c>
      <c r="C15" s="16">
        <v>25</v>
      </c>
      <c r="D15" s="158">
        <f t="shared" si="0"/>
        <v>0.05506607929515418</v>
      </c>
      <c r="E15" s="147">
        <f t="shared" si="1"/>
        <v>0.0257201646090535</v>
      </c>
    </row>
    <row r="16" spans="1:5" ht="12.75">
      <c r="A16" s="159"/>
      <c r="B16" s="15" t="s">
        <v>315</v>
      </c>
      <c r="C16" s="16">
        <v>1</v>
      </c>
      <c r="D16" s="158">
        <f t="shared" si="0"/>
        <v>0.0022026431718061676</v>
      </c>
      <c r="E16" s="147">
        <f t="shared" si="1"/>
        <v>0.00102880658436214</v>
      </c>
    </row>
    <row r="17" spans="1:5" ht="12.75">
      <c r="A17" s="154"/>
      <c r="B17" s="17" t="s">
        <v>68</v>
      </c>
      <c r="C17" s="18">
        <v>454</v>
      </c>
      <c r="D17" s="160">
        <f t="shared" si="0"/>
        <v>1</v>
      </c>
      <c r="E17" s="148">
        <f t="shared" si="1"/>
        <v>0.4670781893004115</v>
      </c>
    </row>
    <row r="18" spans="1:5" ht="12.75">
      <c r="A18" s="171" t="s">
        <v>340</v>
      </c>
      <c r="B18" s="75" t="s">
        <v>168</v>
      </c>
      <c r="C18" s="150">
        <v>12</v>
      </c>
      <c r="D18" s="158">
        <f>C18/$C$21</f>
        <v>0.75</v>
      </c>
      <c r="E18" s="147">
        <f t="shared" si="1"/>
        <v>0.012345679012345678</v>
      </c>
    </row>
    <row r="19" spans="1:5" ht="12.75">
      <c r="A19" s="172"/>
      <c r="B19" s="15" t="s">
        <v>169</v>
      </c>
      <c r="C19" s="16">
        <v>3</v>
      </c>
      <c r="D19" s="158">
        <f>C19/$C$21</f>
        <v>0.1875</v>
      </c>
      <c r="E19" s="147">
        <f t="shared" si="1"/>
        <v>0.0030864197530864196</v>
      </c>
    </row>
    <row r="20" spans="1:5" ht="12.75">
      <c r="A20" s="172"/>
      <c r="B20" s="15" t="s">
        <v>299</v>
      </c>
      <c r="C20" s="16">
        <v>1</v>
      </c>
      <c r="D20" s="158">
        <f>C20/$C$21</f>
        <v>0.0625</v>
      </c>
      <c r="E20" s="147">
        <f t="shared" si="1"/>
        <v>0.00102880658436214</v>
      </c>
    </row>
    <row r="21" spans="1:5" ht="12.75">
      <c r="A21" s="173"/>
      <c r="B21" s="17" t="s">
        <v>68</v>
      </c>
      <c r="C21" s="18">
        <v>16</v>
      </c>
      <c r="D21" s="160">
        <f>C21/$C$21</f>
        <v>1</v>
      </c>
      <c r="E21" s="148">
        <f t="shared" si="1"/>
        <v>0.01646090534979424</v>
      </c>
    </row>
    <row r="22" spans="1:5" ht="25.5">
      <c r="A22" s="161" t="s">
        <v>341</v>
      </c>
      <c r="B22" s="113" t="s">
        <v>68</v>
      </c>
      <c r="C22" s="129">
        <v>427</v>
      </c>
      <c r="D22" s="160">
        <v>1</v>
      </c>
      <c r="E22" s="149">
        <f t="shared" si="1"/>
        <v>0.43930041152263377</v>
      </c>
    </row>
    <row r="23" spans="1:5" ht="12.75">
      <c r="A23" s="161" t="s">
        <v>342</v>
      </c>
      <c r="B23" s="113" t="s">
        <v>68</v>
      </c>
      <c r="C23" s="129">
        <v>1</v>
      </c>
      <c r="D23" s="152">
        <v>1</v>
      </c>
      <c r="E23" s="149">
        <f t="shared" si="1"/>
        <v>0.00102880658436214</v>
      </c>
    </row>
    <row r="24" spans="1:5" ht="12.75">
      <c r="A24" s="24" t="s">
        <v>343</v>
      </c>
      <c r="B24" s="15" t="s">
        <v>316</v>
      </c>
      <c r="C24" s="16">
        <v>2</v>
      </c>
      <c r="D24" s="158">
        <f>C24/$C$26</f>
        <v>0.4</v>
      </c>
      <c r="E24" s="147">
        <f t="shared" si="1"/>
        <v>0.00205761316872428</v>
      </c>
    </row>
    <row r="25" spans="1:5" ht="25.5">
      <c r="A25" s="24"/>
      <c r="B25" s="15" t="s">
        <v>317</v>
      </c>
      <c r="C25" s="16">
        <v>3</v>
      </c>
      <c r="D25" s="158">
        <f>C25/$C$26</f>
        <v>0.6</v>
      </c>
      <c r="E25" s="147">
        <f t="shared" si="1"/>
        <v>0.0030864197530864196</v>
      </c>
    </row>
    <row r="26" spans="1:5" ht="12.75">
      <c r="A26" s="13"/>
      <c r="B26" s="17" t="s">
        <v>68</v>
      </c>
      <c r="C26" s="18">
        <v>5</v>
      </c>
      <c r="D26" s="158">
        <f>C26/$C$26</f>
        <v>1</v>
      </c>
      <c r="E26" s="148">
        <f t="shared" si="1"/>
        <v>0.0051440329218107</v>
      </c>
    </row>
    <row r="27" spans="1:5" ht="25.5">
      <c r="A27" s="161" t="s">
        <v>344</v>
      </c>
      <c r="B27" s="113" t="s">
        <v>68</v>
      </c>
      <c r="C27" s="129">
        <v>42</v>
      </c>
      <c r="D27" s="152">
        <v>1</v>
      </c>
      <c r="E27" s="149">
        <f t="shared" si="1"/>
        <v>0.043209876543209874</v>
      </c>
    </row>
    <row r="28" spans="1:5" ht="25.5">
      <c r="A28" s="128" t="s">
        <v>318</v>
      </c>
      <c r="B28" s="113" t="s">
        <v>68</v>
      </c>
      <c r="C28" s="129">
        <v>27</v>
      </c>
      <c r="D28" s="152">
        <v>1</v>
      </c>
      <c r="E28" s="149">
        <f t="shared" si="1"/>
        <v>0.027777777777777776</v>
      </c>
    </row>
    <row r="29" spans="1:5" ht="30" customHeight="1">
      <c r="A29" s="113" t="s">
        <v>319</v>
      </c>
      <c r="B29" s="113"/>
      <c r="C29" s="129">
        <v>972</v>
      </c>
      <c r="D29" s="153" t="s">
        <v>99</v>
      </c>
      <c r="E29" s="149">
        <f t="shared" si="1"/>
        <v>1</v>
      </c>
    </row>
    <row r="30" spans="1:7" ht="58.5" customHeight="1">
      <c r="A30" s="168" t="s">
        <v>307</v>
      </c>
      <c r="B30" s="168"/>
      <c r="C30" s="168"/>
      <c r="D30" s="168"/>
      <c r="E30" s="163"/>
      <c r="F30" s="144"/>
      <c r="G30" s="144"/>
    </row>
    <row r="31" spans="1:7" ht="12.75">
      <c r="A31" s="105" t="s">
        <v>306</v>
      </c>
      <c r="B31" s="112"/>
      <c r="C31" s="112"/>
      <c r="D31" s="112"/>
      <c r="E31" s="112"/>
      <c r="F31" s="112"/>
      <c r="G31" s="112"/>
    </row>
    <row r="32" spans="1:7" ht="34.5" customHeight="1">
      <c r="A32" s="174" t="s">
        <v>345</v>
      </c>
      <c r="B32" s="163"/>
      <c r="C32" s="163"/>
      <c r="D32" s="163"/>
      <c r="E32" s="163"/>
      <c r="F32" s="141"/>
      <c r="G32" s="141"/>
    </row>
    <row r="36" spans="1:3" ht="12.75">
      <c r="A36" s="156" t="s">
        <v>331</v>
      </c>
      <c r="B36" s="126"/>
      <c r="C36" s="126"/>
    </row>
  </sheetData>
  <mergeCells count="3">
    <mergeCell ref="A18:A21"/>
    <mergeCell ref="A30:E30"/>
    <mergeCell ref="A32:E32"/>
  </mergeCells>
  <printOptions/>
  <pageMargins left="0.17" right="0.17" top="0.19" bottom="0.21" header="0.17" footer="0.17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H18"/>
  <sheetViews>
    <sheetView workbookViewId="0" topLeftCell="A1">
      <selection activeCell="F21" sqref="F21"/>
    </sheetView>
  </sheetViews>
  <sheetFormatPr defaultColWidth="9.140625" defaultRowHeight="12.75"/>
  <cols>
    <col min="1" max="1" width="21.00390625" style="62" customWidth="1"/>
    <col min="2" max="16" width="6.140625" style="62" customWidth="1"/>
    <col min="17" max="25" width="4.8515625" style="62" customWidth="1"/>
    <col min="26" max="75" width="4.57421875" style="62" customWidth="1"/>
    <col min="76" max="16384" width="8.8515625" style="62" customWidth="1"/>
  </cols>
  <sheetData>
    <row r="1" s="19" customFormat="1" ht="81.75" customHeight="1"/>
    <row r="2" s="19" customFormat="1" ht="12.75"/>
    <row r="3" spans="1:60" ht="19.5" customHeight="1">
      <c r="A3" s="59" t="s">
        <v>324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</row>
    <row r="4" spans="1:16" s="65" customFormat="1" ht="12.75" customHeight="1">
      <c r="A4" s="63"/>
      <c r="B4" s="64">
        <v>2008</v>
      </c>
      <c r="C4" s="64"/>
      <c r="D4" s="64"/>
      <c r="E4" s="64">
        <v>2009</v>
      </c>
      <c r="F4" s="64"/>
      <c r="G4" s="64"/>
      <c r="H4" s="64">
        <v>2010</v>
      </c>
      <c r="I4" s="64"/>
      <c r="J4" s="64"/>
      <c r="K4" s="64">
        <v>2011</v>
      </c>
      <c r="L4" s="64"/>
      <c r="M4" s="64"/>
      <c r="N4" s="64">
        <v>2012</v>
      </c>
      <c r="O4" s="64"/>
      <c r="P4" s="64"/>
    </row>
    <row r="5" spans="1:16" ht="12.75">
      <c r="A5" s="60"/>
      <c r="B5" s="69" t="s">
        <v>223</v>
      </c>
      <c r="C5" s="69" t="s">
        <v>224</v>
      </c>
      <c r="D5" s="69" t="s">
        <v>225</v>
      </c>
      <c r="E5" s="69" t="s">
        <v>223</v>
      </c>
      <c r="F5" s="69" t="s">
        <v>224</v>
      </c>
      <c r="G5" s="69" t="s">
        <v>225</v>
      </c>
      <c r="H5" s="69" t="s">
        <v>223</v>
      </c>
      <c r="I5" s="69" t="s">
        <v>224</v>
      </c>
      <c r="J5" s="69" t="s">
        <v>225</v>
      </c>
      <c r="K5" s="69" t="s">
        <v>223</v>
      </c>
      <c r="L5" s="69" t="s">
        <v>224</v>
      </c>
      <c r="M5" s="69" t="s">
        <v>225</v>
      </c>
      <c r="N5" s="69" t="s">
        <v>223</v>
      </c>
      <c r="O5" s="69" t="s">
        <v>224</v>
      </c>
      <c r="P5" s="69" t="s">
        <v>225</v>
      </c>
    </row>
    <row r="6" spans="1:16" ht="16.5" customHeight="1">
      <c r="A6" s="61" t="s">
        <v>226</v>
      </c>
      <c r="B6" s="70">
        <v>340</v>
      </c>
      <c r="C6" s="70">
        <v>0</v>
      </c>
      <c r="D6" s="70">
        <v>340</v>
      </c>
      <c r="E6" s="70">
        <v>433</v>
      </c>
      <c r="F6" s="70">
        <v>0</v>
      </c>
      <c r="G6" s="70">
        <v>433</v>
      </c>
      <c r="H6" s="95">
        <v>528</v>
      </c>
      <c r="I6" s="95">
        <v>0</v>
      </c>
      <c r="J6" s="95">
        <v>528</v>
      </c>
      <c r="K6" s="95">
        <v>497</v>
      </c>
      <c r="L6" s="95">
        <v>0</v>
      </c>
      <c r="M6" s="95">
        <v>497</v>
      </c>
      <c r="N6" s="95">
        <v>477</v>
      </c>
      <c r="O6" s="95">
        <v>0</v>
      </c>
      <c r="P6" s="95">
        <v>477</v>
      </c>
    </row>
    <row r="7" spans="1:16" s="67" customFormat="1" ht="16.5" customHeight="1">
      <c r="A7" s="66" t="s">
        <v>227</v>
      </c>
      <c r="B7" s="98">
        <v>859</v>
      </c>
      <c r="C7" s="98">
        <v>0</v>
      </c>
      <c r="D7" s="98">
        <v>859</v>
      </c>
      <c r="E7" s="98">
        <v>860</v>
      </c>
      <c r="F7" s="98">
        <v>0</v>
      </c>
      <c r="G7" s="98">
        <v>860</v>
      </c>
      <c r="H7" s="98">
        <v>843</v>
      </c>
      <c r="I7" s="98">
        <v>0</v>
      </c>
      <c r="J7" s="98">
        <v>843</v>
      </c>
      <c r="K7" s="98">
        <v>704</v>
      </c>
      <c r="L7" s="98">
        <v>0</v>
      </c>
      <c r="M7" s="98">
        <v>704</v>
      </c>
      <c r="N7" s="98">
        <v>524</v>
      </c>
      <c r="O7" s="95">
        <v>0</v>
      </c>
      <c r="P7" s="98">
        <v>524</v>
      </c>
    </row>
    <row r="8" spans="1:16" s="67" customFormat="1" ht="16.5" customHeight="1">
      <c r="A8" s="66" t="s">
        <v>228</v>
      </c>
      <c r="B8" s="98">
        <v>766</v>
      </c>
      <c r="C8" s="98">
        <v>0</v>
      </c>
      <c r="D8" s="98">
        <v>766</v>
      </c>
      <c r="E8" s="98">
        <v>765</v>
      </c>
      <c r="F8" s="98">
        <v>0</v>
      </c>
      <c r="G8" s="98">
        <v>765</v>
      </c>
      <c r="H8" s="98">
        <v>874</v>
      </c>
      <c r="I8" s="98">
        <v>0</v>
      </c>
      <c r="J8" s="98">
        <v>874</v>
      </c>
      <c r="K8" s="98">
        <v>724</v>
      </c>
      <c r="L8" s="98">
        <v>0</v>
      </c>
      <c r="M8" s="98">
        <v>724</v>
      </c>
      <c r="N8" s="98">
        <v>655</v>
      </c>
      <c r="O8" s="95">
        <v>0</v>
      </c>
      <c r="P8" s="98">
        <v>655</v>
      </c>
    </row>
    <row r="9" spans="1:16" ht="16.5" customHeight="1">
      <c r="A9" s="60" t="s">
        <v>229</v>
      </c>
      <c r="B9" s="71">
        <v>433</v>
      </c>
      <c r="C9" s="71">
        <v>0</v>
      </c>
      <c r="D9" s="71">
        <v>433</v>
      </c>
      <c r="E9" s="71">
        <v>528</v>
      </c>
      <c r="F9" s="71">
        <v>0</v>
      </c>
      <c r="G9" s="71">
        <v>528</v>
      </c>
      <c r="H9" s="71">
        <v>497</v>
      </c>
      <c r="I9" s="71">
        <v>0</v>
      </c>
      <c r="J9" s="71">
        <v>497</v>
      </c>
      <c r="K9" s="71">
        <v>477</v>
      </c>
      <c r="L9" s="71">
        <v>0</v>
      </c>
      <c r="M9" s="71">
        <v>477</v>
      </c>
      <c r="N9" s="71">
        <v>346</v>
      </c>
      <c r="O9" s="71">
        <v>0</v>
      </c>
      <c r="P9" s="71">
        <v>346</v>
      </c>
    </row>
    <row r="10" spans="1:10" ht="12.75">
      <c r="A10" s="61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60"/>
      <c r="B11" s="61"/>
      <c r="C11" s="61"/>
      <c r="D11" s="61"/>
      <c r="E11" s="61"/>
      <c r="F11" s="61"/>
      <c r="G11" s="61"/>
      <c r="H11" s="61"/>
      <c r="I11" s="61"/>
      <c r="J11" s="61"/>
    </row>
    <row r="12" spans="1:16" s="65" customFormat="1" ht="12.75">
      <c r="A12" s="68"/>
      <c r="B12" s="64">
        <v>2013</v>
      </c>
      <c r="C12" s="64"/>
      <c r="D12" s="64"/>
      <c r="E12" s="64">
        <v>2014</v>
      </c>
      <c r="F12" s="64"/>
      <c r="G12" s="64"/>
      <c r="H12" s="64">
        <v>2015</v>
      </c>
      <c r="I12" s="64"/>
      <c r="J12" s="64"/>
      <c r="K12" s="64">
        <v>2016</v>
      </c>
      <c r="L12" s="64"/>
      <c r="M12" s="64"/>
      <c r="N12" s="64">
        <v>2017</v>
      </c>
      <c r="O12" s="64"/>
      <c r="P12" s="64"/>
    </row>
    <row r="13" spans="1:19" ht="12.75">
      <c r="A13" s="60"/>
      <c r="B13" s="69" t="s">
        <v>223</v>
      </c>
      <c r="C13" s="69" t="s">
        <v>224</v>
      </c>
      <c r="D13" s="69" t="s">
        <v>225</v>
      </c>
      <c r="E13" s="69" t="s">
        <v>223</v>
      </c>
      <c r="F13" s="69" t="s">
        <v>224</v>
      </c>
      <c r="G13" s="69" t="s">
        <v>225</v>
      </c>
      <c r="H13" s="69" t="s">
        <v>223</v>
      </c>
      <c r="I13" s="69" t="s">
        <v>224</v>
      </c>
      <c r="J13" s="69" t="s">
        <v>225</v>
      </c>
      <c r="K13" s="69" t="s">
        <v>223</v>
      </c>
      <c r="L13" s="69" t="s">
        <v>224</v>
      </c>
      <c r="M13" s="69" t="s">
        <v>225</v>
      </c>
      <c r="N13" s="69" t="s">
        <v>223</v>
      </c>
      <c r="O13" s="69" t="s">
        <v>224</v>
      </c>
      <c r="P13" s="69" t="s">
        <v>225</v>
      </c>
      <c r="S13"/>
    </row>
    <row r="14" spans="1:16" ht="16.5" customHeight="1">
      <c r="A14" s="61" t="s">
        <v>226</v>
      </c>
      <c r="B14" s="62">
        <v>346</v>
      </c>
      <c r="C14" s="62">
        <v>0</v>
      </c>
      <c r="D14" s="62">
        <v>346</v>
      </c>
      <c r="E14" s="114">
        <v>392</v>
      </c>
      <c r="F14" s="114">
        <v>0</v>
      </c>
      <c r="G14" s="114">
        <v>392</v>
      </c>
      <c r="H14" s="62">
        <v>295</v>
      </c>
      <c r="I14" s="62">
        <v>0</v>
      </c>
      <c r="J14" s="62">
        <v>295</v>
      </c>
      <c r="K14" s="62">
        <v>302</v>
      </c>
      <c r="L14" s="62">
        <v>0</v>
      </c>
      <c r="M14" s="62">
        <v>302</v>
      </c>
      <c r="N14" s="62">
        <v>332</v>
      </c>
      <c r="O14" s="62">
        <v>0</v>
      </c>
      <c r="P14" s="62">
        <v>332</v>
      </c>
    </row>
    <row r="15" spans="1:16" ht="16.5" customHeight="1">
      <c r="A15" s="66" t="s">
        <v>227</v>
      </c>
      <c r="B15" s="98">
        <v>505</v>
      </c>
      <c r="C15" s="95">
        <v>0</v>
      </c>
      <c r="D15" s="98">
        <v>505</v>
      </c>
      <c r="E15" s="115">
        <v>317</v>
      </c>
      <c r="F15" s="116">
        <v>0</v>
      </c>
      <c r="G15" s="115">
        <v>317</v>
      </c>
      <c r="H15" s="62">
        <v>386</v>
      </c>
      <c r="I15" s="62">
        <v>0</v>
      </c>
      <c r="J15" s="62">
        <v>386</v>
      </c>
      <c r="K15" s="62">
        <v>420</v>
      </c>
      <c r="L15" s="62">
        <v>0</v>
      </c>
      <c r="M15" s="62">
        <v>420</v>
      </c>
      <c r="N15" s="62">
        <v>410</v>
      </c>
      <c r="O15" s="62">
        <v>0</v>
      </c>
      <c r="P15" s="62">
        <v>410</v>
      </c>
    </row>
    <row r="16" spans="1:16" ht="16.5" customHeight="1">
      <c r="A16" s="66" t="s">
        <v>228</v>
      </c>
      <c r="B16" s="98">
        <v>459</v>
      </c>
      <c r="C16" s="95">
        <v>0</v>
      </c>
      <c r="D16" s="98">
        <v>459</v>
      </c>
      <c r="E16" s="115">
        <v>414</v>
      </c>
      <c r="F16" s="116">
        <v>0</v>
      </c>
      <c r="G16" s="115">
        <v>414</v>
      </c>
      <c r="H16" s="62">
        <v>379</v>
      </c>
      <c r="I16" s="62">
        <v>0</v>
      </c>
      <c r="J16" s="62">
        <v>379</v>
      </c>
      <c r="K16" s="62">
        <v>390</v>
      </c>
      <c r="L16" s="62">
        <v>0</v>
      </c>
      <c r="M16" s="62">
        <v>390</v>
      </c>
      <c r="N16" s="62">
        <v>368</v>
      </c>
      <c r="O16" s="62">
        <v>0</v>
      </c>
      <c r="P16" s="62">
        <v>368</v>
      </c>
    </row>
    <row r="17" spans="1:16" ht="16.5" customHeight="1">
      <c r="A17" s="60" t="s">
        <v>229</v>
      </c>
      <c r="B17" s="60">
        <v>392</v>
      </c>
      <c r="C17" s="60">
        <v>0</v>
      </c>
      <c r="D17" s="60">
        <v>392</v>
      </c>
      <c r="E17" s="117">
        <v>295</v>
      </c>
      <c r="F17" s="117">
        <v>0</v>
      </c>
      <c r="G17" s="117">
        <v>295</v>
      </c>
      <c r="H17" s="60">
        <v>302</v>
      </c>
      <c r="I17" s="60">
        <v>0</v>
      </c>
      <c r="J17" s="60">
        <v>302</v>
      </c>
      <c r="K17" s="60">
        <v>332</v>
      </c>
      <c r="L17" s="60">
        <v>0</v>
      </c>
      <c r="M17" s="60">
        <v>332</v>
      </c>
      <c r="N17" s="60">
        <v>374</v>
      </c>
      <c r="O17" s="60">
        <v>0</v>
      </c>
      <c r="P17" s="60">
        <v>374</v>
      </c>
    </row>
    <row r="18" ht="12.75">
      <c r="A18" s="151" t="s">
        <v>274</v>
      </c>
    </row>
  </sheetData>
  <printOptions/>
  <pageMargins left="0.75" right="0.75" top="1" bottom="0.71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="70" zoomScaleNormal="70" workbookViewId="0" topLeftCell="A1">
      <selection activeCell="S45" sqref="S45"/>
    </sheetView>
  </sheetViews>
  <sheetFormatPr defaultColWidth="9.140625" defaultRowHeight="12.75"/>
  <cols>
    <col min="1" max="1" width="54.28125" style="19" customWidth="1"/>
    <col min="2" max="2" width="9.7109375" style="34" hidden="1" customWidth="1"/>
    <col min="3" max="3" width="9.7109375" style="19" hidden="1" customWidth="1"/>
    <col min="4" max="5" width="8.8515625" style="19" hidden="1" customWidth="1"/>
    <col min="6" max="6" width="8.8515625" style="19" customWidth="1"/>
    <col min="7" max="8" width="9.140625" style="58" customWidth="1"/>
    <col min="9" max="13" width="10.140625" style="58" bestFit="1" customWidth="1"/>
    <col min="14" max="16384" width="8.8515625" style="19" customWidth="1"/>
  </cols>
  <sheetData>
    <row r="1" spans="2:11" ht="81.75" customHeight="1">
      <c r="B1" s="19"/>
      <c r="G1" s="19"/>
      <c r="H1" s="19"/>
      <c r="I1" s="19"/>
      <c r="J1" s="19"/>
      <c r="K1" s="19"/>
    </row>
    <row r="2" spans="2:11" ht="12.75">
      <c r="B2" s="19"/>
      <c r="G2" s="19"/>
      <c r="H2" s="19"/>
      <c r="I2" s="19"/>
      <c r="J2" s="19"/>
      <c r="K2" s="19"/>
    </row>
    <row r="3" ht="12.75">
      <c r="A3" s="33" t="s">
        <v>321</v>
      </c>
    </row>
    <row r="4" ht="12.75"/>
    <row r="5" spans="1:13" ht="23.25" customHeight="1">
      <c r="A5" s="26"/>
      <c r="B5" s="26">
        <v>2006</v>
      </c>
      <c r="C5" s="26">
        <v>2007</v>
      </c>
      <c r="D5" s="26">
        <v>2008</v>
      </c>
      <c r="E5" s="26">
        <v>2009</v>
      </c>
      <c r="F5" s="26">
        <v>2010</v>
      </c>
      <c r="G5" s="99">
        <v>2011</v>
      </c>
      <c r="H5" s="99">
        <v>2012</v>
      </c>
      <c r="I5" s="99">
        <v>2013</v>
      </c>
      <c r="J5" s="99">
        <v>2014</v>
      </c>
      <c r="K5" s="99">
        <v>2015</v>
      </c>
      <c r="L5" s="99">
        <v>2016</v>
      </c>
      <c r="M5" s="99">
        <v>2017</v>
      </c>
    </row>
    <row r="6" spans="1:13" ht="12.75">
      <c r="A6" s="33" t="s">
        <v>90</v>
      </c>
      <c r="B6" s="35">
        <v>167</v>
      </c>
      <c r="C6" s="36">
        <v>166</v>
      </c>
      <c r="D6" s="19">
        <v>171</v>
      </c>
      <c r="E6" s="19">
        <v>172</v>
      </c>
      <c r="F6" s="19">
        <v>181</v>
      </c>
      <c r="G6" s="58">
        <v>176</v>
      </c>
      <c r="H6" s="58">
        <v>180</v>
      </c>
      <c r="I6" s="58">
        <v>181</v>
      </c>
      <c r="J6" s="58">
        <v>182</v>
      </c>
      <c r="K6" s="58">
        <v>179</v>
      </c>
      <c r="L6" s="58">
        <v>177</v>
      </c>
      <c r="M6" s="58">
        <v>171</v>
      </c>
    </row>
    <row r="7" spans="1:3" ht="21" customHeight="1">
      <c r="A7" s="33" t="s">
        <v>91</v>
      </c>
      <c r="B7" s="37"/>
      <c r="C7" s="36"/>
    </row>
    <row r="8" spans="1:13" ht="12.75">
      <c r="A8" s="19" t="s">
        <v>92</v>
      </c>
      <c r="B8" s="35">
        <v>185</v>
      </c>
      <c r="C8" s="36">
        <v>201</v>
      </c>
      <c r="D8" s="19">
        <v>182</v>
      </c>
      <c r="E8" s="19">
        <v>161</v>
      </c>
      <c r="F8" s="19">
        <v>190</v>
      </c>
      <c r="G8" s="58">
        <v>197</v>
      </c>
      <c r="H8" s="58">
        <v>198</v>
      </c>
      <c r="I8" s="58">
        <v>194</v>
      </c>
      <c r="J8" s="58">
        <v>184</v>
      </c>
      <c r="K8" s="58">
        <v>198</v>
      </c>
      <c r="L8" s="58">
        <v>174</v>
      </c>
      <c r="M8" s="58">
        <v>197</v>
      </c>
    </row>
    <row r="9" spans="1:13" ht="12.75">
      <c r="A9" s="19" t="s">
        <v>93</v>
      </c>
      <c r="B9" s="35">
        <v>3</v>
      </c>
      <c r="C9" s="36">
        <v>10</v>
      </c>
      <c r="D9" s="19">
        <v>11</v>
      </c>
      <c r="E9" s="19">
        <v>5</v>
      </c>
      <c r="F9" s="19">
        <v>6</v>
      </c>
      <c r="G9" s="58">
        <v>7</v>
      </c>
      <c r="H9" s="58">
        <v>7</v>
      </c>
      <c r="I9" s="58">
        <v>13</v>
      </c>
      <c r="J9" s="58">
        <v>9</v>
      </c>
      <c r="K9" s="58">
        <v>12</v>
      </c>
      <c r="L9" s="58">
        <v>11</v>
      </c>
      <c r="M9" s="58">
        <v>24</v>
      </c>
    </row>
    <row r="10" spans="1:13" ht="12.75">
      <c r="A10" s="19" t="s">
        <v>94</v>
      </c>
      <c r="B10" s="35">
        <v>18</v>
      </c>
      <c r="C10" s="36">
        <v>13</v>
      </c>
      <c r="D10" s="19">
        <v>21</v>
      </c>
      <c r="E10" s="19">
        <v>28</v>
      </c>
      <c r="F10" s="19">
        <v>12</v>
      </c>
      <c r="G10" s="58">
        <v>21</v>
      </c>
      <c r="H10" s="58">
        <v>20</v>
      </c>
      <c r="I10" s="58">
        <v>15</v>
      </c>
      <c r="J10" s="58">
        <v>18</v>
      </c>
      <c r="K10" s="58">
        <v>10</v>
      </c>
      <c r="L10" s="58">
        <v>16</v>
      </c>
      <c r="M10" s="58">
        <v>17</v>
      </c>
    </row>
    <row r="11" spans="1:13" ht="12.75">
      <c r="A11" s="19" t="s">
        <v>95</v>
      </c>
      <c r="B11" s="35">
        <v>3</v>
      </c>
      <c r="C11" s="36">
        <v>4</v>
      </c>
      <c r="D11" s="19">
        <v>6</v>
      </c>
      <c r="E11" s="19">
        <v>5</v>
      </c>
      <c r="F11" s="19">
        <v>8</v>
      </c>
      <c r="G11" s="58">
        <v>1</v>
      </c>
      <c r="H11" s="58">
        <v>3</v>
      </c>
      <c r="I11" s="58">
        <v>2</v>
      </c>
      <c r="J11" s="58">
        <v>10</v>
      </c>
      <c r="K11" s="58">
        <v>8</v>
      </c>
      <c r="L11" s="58">
        <v>13</v>
      </c>
      <c r="M11" s="58">
        <v>14</v>
      </c>
    </row>
    <row r="12" spans="1:3" ht="21" customHeight="1">
      <c r="A12" s="33" t="s">
        <v>96</v>
      </c>
      <c r="B12" s="37"/>
      <c r="C12" s="36"/>
    </row>
    <row r="13" spans="1:13" ht="12.75">
      <c r="A13" s="19" t="s">
        <v>92</v>
      </c>
      <c r="B13" s="35">
        <v>211</v>
      </c>
      <c r="C13" s="36">
        <v>291</v>
      </c>
      <c r="D13" s="19">
        <v>279</v>
      </c>
      <c r="E13" s="19">
        <v>250</v>
      </c>
      <c r="F13" s="19">
        <v>231</v>
      </c>
      <c r="G13" s="58">
        <v>234</v>
      </c>
      <c r="H13" s="58">
        <v>210</v>
      </c>
      <c r="I13" s="58">
        <v>187</v>
      </c>
      <c r="J13" s="58">
        <v>242</v>
      </c>
      <c r="K13" s="58">
        <v>229</v>
      </c>
      <c r="L13" s="58">
        <v>167</v>
      </c>
      <c r="M13" s="58">
        <v>153</v>
      </c>
    </row>
    <row r="14" spans="1:13" ht="12.75">
      <c r="A14" s="19" t="s">
        <v>94</v>
      </c>
      <c r="B14" s="35">
        <v>33</v>
      </c>
      <c r="C14" s="36">
        <v>28</v>
      </c>
      <c r="D14" s="19">
        <v>77</v>
      </c>
      <c r="E14" s="19">
        <v>57</v>
      </c>
      <c r="F14" s="19">
        <v>236</v>
      </c>
      <c r="G14" s="58">
        <v>120</v>
      </c>
      <c r="H14" s="58">
        <v>105</v>
      </c>
      <c r="I14" s="58">
        <v>148</v>
      </c>
      <c r="J14" s="58">
        <v>110</v>
      </c>
      <c r="K14" s="58">
        <v>150</v>
      </c>
      <c r="L14" s="58">
        <v>197</v>
      </c>
      <c r="M14" s="58">
        <v>165</v>
      </c>
    </row>
    <row r="15" spans="1:13" ht="12.75">
      <c r="A15" s="19" t="s">
        <v>97</v>
      </c>
      <c r="B15" s="35">
        <v>4</v>
      </c>
      <c r="C15" s="36">
        <v>7</v>
      </c>
      <c r="D15" s="19">
        <v>3</v>
      </c>
      <c r="E15" s="19">
        <v>4</v>
      </c>
      <c r="F15" s="19">
        <v>0</v>
      </c>
      <c r="G15" s="58">
        <v>3</v>
      </c>
      <c r="H15" s="58">
        <v>2</v>
      </c>
      <c r="I15" s="58">
        <v>3</v>
      </c>
      <c r="J15" s="58">
        <v>2</v>
      </c>
      <c r="K15" s="58">
        <v>4</v>
      </c>
      <c r="L15" s="58">
        <v>3</v>
      </c>
      <c r="M15" s="58">
        <v>1</v>
      </c>
    </row>
    <row r="16" spans="1:13" ht="12.75">
      <c r="A16" s="19" t="s">
        <v>95</v>
      </c>
      <c r="B16" s="35">
        <v>0</v>
      </c>
      <c r="C16" s="36">
        <v>1</v>
      </c>
      <c r="D16" s="19">
        <v>1</v>
      </c>
      <c r="E16" s="19">
        <v>3</v>
      </c>
      <c r="F16" s="19">
        <v>3</v>
      </c>
      <c r="G16" s="58">
        <v>1</v>
      </c>
      <c r="H16" s="58">
        <v>1</v>
      </c>
      <c r="I16" s="58">
        <v>3</v>
      </c>
      <c r="J16" s="58">
        <v>0</v>
      </c>
      <c r="K16" s="58">
        <v>4</v>
      </c>
      <c r="L16" s="58">
        <v>4</v>
      </c>
      <c r="M16" s="58">
        <v>0</v>
      </c>
    </row>
    <row r="17" spans="1:3" ht="12.75" hidden="1">
      <c r="A17" s="19" t="s">
        <v>98</v>
      </c>
      <c r="B17" s="35" t="s">
        <v>99</v>
      </c>
      <c r="C17" s="36">
        <v>15</v>
      </c>
    </row>
    <row r="18" spans="1:3" ht="21" customHeight="1">
      <c r="A18" s="33" t="s">
        <v>100</v>
      </c>
      <c r="B18" s="37"/>
      <c r="C18" s="36"/>
    </row>
    <row r="19" spans="1:13" ht="12.75">
      <c r="A19" s="19" t="s">
        <v>101</v>
      </c>
      <c r="B19" s="35">
        <v>380</v>
      </c>
      <c r="C19" s="36">
        <v>459</v>
      </c>
      <c r="D19" s="19">
        <v>489</v>
      </c>
      <c r="E19" s="19">
        <v>594</v>
      </c>
      <c r="F19" s="19">
        <v>556</v>
      </c>
      <c r="G19" s="58">
        <v>533</v>
      </c>
      <c r="H19" s="58">
        <v>495</v>
      </c>
      <c r="I19" s="58">
        <v>546</v>
      </c>
      <c r="J19" s="58">
        <v>530</v>
      </c>
      <c r="K19" s="58">
        <v>490</v>
      </c>
      <c r="L19" s="58">
        <v>569</v>
      </c>
      <c r="M19" s="58">
        <v>406</v>
      </c>
    </row>
    <row r="20" spans="1:13" ht="12.75">
      <c r="A20" s="19" t="s">
        <v>102</v>
      </c>
      <c r="B20" s="35">
        <v>357</v>
      </c>
      <c r="C20" s="36">
        <v>470</v>
      </c>
      <c r="D20" s="19">
        <v>352</v>
      </c>
      <c r="E20" s="19">
        <v>296</v>
      </c>
      <c r="F20" s="19">
        <v>601</v>
      </c>
      <c r="G20" s="58">
        <v>440</v>
      </c>
      <c r="H20" s="58">
        <v>347</v>
      </c>
      <c r="I20" s="58">
        <v>511</v>
      </c>
      <c r="J20" s="58">
        <v>554</v>
      </c>
      <c r="K20" s="58">
        <v>157</v>
      </c>
      <c r="L20" s="58">
        <v>149</v>
      </c>
      <c r="M20" s="58">
        <v>1114</v>
      </c>
    </row>
    <row r="21" spans="1:13" ht="12.75">
      <c r="A21" s="19" t="s">
        <v>103</v>
      </c>
      <c r="B21" s="35">
        <v>49</v>
      </c>
      <c r="C21" s="36">
        <v>46</v>
      </c>
      <c r="D21" s="19">
        <v>34</v>
      </c>
      <c r="E21" s="19">
        <v>35</v>
      </c>
      <c r="F21" s="19">
        <v>34</v>
      </c>
      <c r="G21" s="58">
        <v>23</v>
      </c>
      <c r="H21" s="58">
        <v>16</v>
      </c>
      <c r="I21" s="58">
        <v>22</v>
      </c>
      <c r="J21" s="58">
        <v>21</v>
      </c>
      <c r="K21" s="58">
        <v>19</v>
      </c>
      <c r="L21" s="58">
        <v>19</v>
      </c>
      <c r="M21" s="58">
        <v>23</v>
      </c>
    </row>
    <row r="22" spans="1:13" s="38" customFormat="1" ht="21" customHeight="1">
      <c r="A22" s="38" t="s">
        <v>104</v>
      </c>
      <c r="B22" s="37"/>
      <c r="C22" s="39"/>
      <c r="G22" s="100"/>
      <c r="H22" s="100"/>
      <c r="I22" s="100"/>
      <c r="J22" s="100"/>
      <c r="K22" s="100"/>
      <c r="L22" s="100"/>
      <c r="M22" s="100"/>
    </row>
    <row r="23" spans="1:13" ht="12.75">
      <c r="A23" s="40" t="s">
        <v>105</v>
      </c>
      <c r="B23" s="35">
        <v>481</v>
      </c>
      <c r="C23" s="36">
        <v>562</v>
      </c>
      <c r="D23" s="19">
        <v>523</v>
      </c>
      <c r="E23" s="19">
        <v>618</v>
      </c>
      <c r="F23" s="19">
        <v>548</v>
      </c>
      <c r="G23" s="58">
        <v>765</v>
      </c>
      <c r="H23" s="58">
        <f>525+372</f>
        <v>897</v>
      </c>
      <c r="I23" s="58">
        <f>794+514</f>
        <v>1308</v>
      </c>
      <c r="J23" s="58">
        <f>919+513</f>
        <v>1432</v>
      </c>
      <c r="K23" s="58">
        <f>800+1052</f>
        <v>1852</v>
      </c>
      <c r="L23" s="58">
        <f>1403+510</f>
        <v>1913</v>
      </c>
      <c r="M23" s="58">
        <f>1617+544</f>
        <v>2161</v>
      </c>
    </row>
    <row r="24" spans="1:13" ht="12.75">
      <c r="A24" s="40" t="s">
        <v>106</v>
      </c>
      <c r="B24" s="35">
        <v>70</v>
      </c>
      <c r="C24" s="36">
        <v>94</v>
      </c>
      <c r="D24" s="19">
        <v>129</v>
      </c>
      <c r="E24" s="19">
        <v>113</v>
      </c>
      <c r="F24" s="19">
        <v>57</v>
      </c>
      <c r="G24" s="58">
        <v>45</v>
      </c>
      <c r="H24" s="58">
        <v>105</v>
      </c>
      <c r="I24" s="58">
        <v>97</v>
      </c>
      <c r="J24" s="58">
        <v>62</v>
      </c>
      <c r="K24" s="58">
        <v>54</v>
      </c>
      <c r="L24" s="58">
        <v>57</v>
      </c>
      <c r="M24" s="58">
        <v>53</v>
      </c>
    </row>
    <row r="25" spans="1:13" ht="12.75">
      <c r="A25" s="40" t="s">
        <v>107</v>
      </c>
      <c r="B25" s="35">
        <v>216</v>
      </c>
      <c r="C25" s="36">
        <v>205</v>
      </c>
      <c r="D25" s="19">
        <v>205</v>
      </c>
      <c r="E25" s="19">
        <v>220</v>
      </c>
      <c r="F25" s="19">
        <v>160</v>
      </c>
      <c r="G25" s="58">
        <v>143</v>
      </c>
      <c r="H25" s="58">
        <v>109</v>
      </c>
      <c r="I25" s="58">
        <v>93</v>
      </c>
      <c r="J25" s="58">
        <v>122</v>
      </c>
      <c r="K25" s="58">
        <v>124</v>
      </c>
      <c r="L25" s="58">
        <v>161</v>
      </c>
      <c r="M25" s="58">
        <v>252</v>
      </c>
    </row>
    <row r="26" spans="1:13" ht="21" customHeight="1">
      <c r="A26" s="33" t="s">
        <v>153</v>
      </c>
      <c r="B26" s="35"/>
      <c r="C26" s="36"/>
      <c r="D26" s="36"/>
      <c r="E26" s="36"/>
      <c r="F26" s="36"/>
      <c r="G26" s="102"/>
      <c r="H26" s="102"/>
      <c r="I26" s="102"/>
      <c r="J26" s="102"/>
      <c r="K26" s="102"/>
      <c r="L26" s="102"/>
      <c r="M26" s="102"/>
    </row>
    <row r="27" spans="1:13" ht="12.75">
      <c r="A27" s="19" t="s">
        <v>154</v>
      </c>
      <c r="B27" s="35">
        <v>3702</v>
      </c>
      <c r="C27" s="36">
        <v>3798</v>
      </c>
      <c r="D27" s="36">
        <v>4067</v>
      </c>
      <c r="E27" s="36">
        <v>4166</v>
      </c>
      <c r="F27" s="36">
        <v>4096</v>
      </c>
      <c r="G27" s="102">
        <v>3848</v>
      </c>
      <c r="H27" s="102">
        <v>3921</v>
      </c>
      <c r="I27" s="102">
        <v>4599</v>
      </c>
      <c r="J27" s="102">
        <v>4910</v>
      </c>
      <c r="K27" s="102">
        <v>4861</v>
      </c>
      <c r="L27" s="102">
        <v>4497</v>
      </c>
      <c r="M27" s="102">
        <v>4045</v>
      </c>
    </row>
    <row r="28" spans="1:13" ht="12.75">
      <c r="A28" s="19" t="s">
        <v>155</v>
      </c>
      <c r="B28" s="35">
        <v>3085</v>
      </c>
      <c r="C28" s="36">
        <v>3171</v>
      </c>
      <c r="D28" s="36">
        <v>3269</v>
      </c>
      <c r="E28" s="36">
        <v>3059</v>
      </c>
      <c r="F28" s="36">
        <v>3165</v>
      </c>
      <c r="G28" s="102">
        <v>3346</v>
      </c>
      <c r="H28" s="102">
        <v>3380</v>
      </c>
      <c r="I28" s="102">
        <v>4246</v>
      </c>
      <c r="J28" s="102">
        <v>4481</v>
      </c>
      <c r="K28" s="102">
        <v>4478</v>
      </c>
      <c r="L28" s="102">
        <v>4282</v>
      </c>
      <c r="M28" s="102">
        <v>3868</v>
      </c>
    </row>
    <row r="29" spans="1:13" ht="12.75">
      <c r="A29" s="41"/>
      <c r="B29" s="42"/>
      <c r="C29" s="43"/>
      <c r="D29" s="2"/>
      <c r="E29" s="2"/>
      <c r="F29" s="2"/>
      <c r="G29" s="101"/>
      <c r="H29" s="101"/>
      <c r="I29" s="101"/>
      <c r="J29" s="101"/>
      <c r="K29" s="101"/>
      <c r="L29" s="101"/>
      <c r="M29" s="101"/>
    </row>
    <row r="30" spans="1:3" ht="12.75">
      <c r="A30" s="44"/>
      <c r="B30" s="31"/>
      <c r="C30" s="32"/>
    </row>
    <row r="31" spans="1:3" ht="12.75">
      <c r="A31" s="44"/>
      <c r="B31" s="31"/>
      <c r="C31" s="32"/>
    </row>
    <row r="32" ht="12.75">
      <c r="A32" s="33" t="s">
        <v>325</v>
      </c>
    </row>
    <row r="33" ht="12.75"/>
    <row r="34" spans="1:13" ht="23.25" customHeight="1">
      <c r="A34" s="26"/>
      <c r="B34" s="26">
        <v>2006</v>
      </c>
      <c r="C34" s="26">
        <v>2007</v>
      </c>
      <c r="D34" s="26">
        <v>2008</v>
      </c>
      <c r="E34" s="26">
        <v>2009</v>
      </c>
      <c r="F34" s="26">
        <v>2010</v>
      </c>
      <c r="G34" s="99">
        <v>2011</v>
      </c>
      <c r="H34" s="99">
        <v>2012</v>
      </c>
      <c r="I34" s="99">
        <v>2013</v>
      </c>
      <c r="J34" s="99">
        <v>2014</v>
      </c>
      <c r="K34" s="99">
        <v>2015</v>
      </c>
      <c r="L34" s="99">
        <v>2016</v>
      </c>
      <c r="M34" s="99">
        <v>2017</v>
      </c>
    </row>
    <row r="35" spans="1:3" ht="21" customHeight="1">
      <c r="A35" s="33" t="s">
        <v>108</v>
      </c>
      <c r="B35" s="37"/>
      <c r="C35" s="36"/>
    </row>
    <row r="36" spans="1:13" ht="12.75">
      <c r="A36" s="19" t="s">
        <v>107</v>
      </c>
      <c r="B36" s="35">
        <v>86869</v>
      </c>
      <c r="C36" s="36">
        <v>85229</v>
      </c>
      <c r="D36" s="36">
        <v>81668</v>
      </c>
      <c r="E36" s="36">
        <v>73388</v>
      </c>
      <c r="F36" s="36">
        <v>71082</v>
      </c>
      <c r="G36" s="102">
        <v>95595</v>
      </c>
      <c r="H36" s="102">
        <v>66756</v>
      </c>
      <c r="I36" s="102">
        <v>71611</v>
      </c>
      <c r="J36" s="102">
        <v>61835</v>
      </c>
      <c r="K36" s="102">
        <v>65571</v>
      </c>
      <c r="L36" s="102">
        <v>71231</v>
      </c>
      <c r="M36" s="102">
        <v>71280</v>
      </c>
    </row>
    <row r="37" spans="1:13" ht="12.75">
      <c r="A37" s="34" t="s">
        <v>109</v>
      </c>
      <c r="B37" s="35"/>
      <c r="C37" s="36"/>
      <c r="D37" s="36"/>
      <c r="E37" s="36"/>
      <c r="F37" s="36"/>
      <c r="G37" s="102"/>
      <c r="H37" s="102"/>
      <c r="I37" s="102"/>
      <c r="J37" s="102"/>
      <c r="K37" s="102"/>
      <c r="L37" s="102"/>
      <c r="M37" s="102"/>
    </row>
    <row r="38" spans="1:13" ht="12.75">
      <c r="A38" s="34" t="s">
        <v>110</v>
      </c>
      <c r="B38" s="35">
        <v>67771</v>
      </c>
      <c r="C38" s="36">
        <v>63071</v>
      </c>
      <c r="D38" s="36">
        <v>53036</v>
      </c>
      <c r="E38" s="36">
        <v>46856</v>
      </c>
      <c r="F38" s="36">
        <v>47840</v>
      </c>
      <c r="G38" s="102">
        <v>44868</v>
      </c>
      <c r="H38" s="102">
        <v>28891</v>
      </c>
      <c r="I38" s="102">
        <v>29188</v>
      </c>
      <c r="J38" s="121">
        <v>26659</v>
      </c>
      <c r="K38" s="121">
        <v>30463</v>
      </c>
      <c r="L38" s="121">
        <v>38159</v>
      </c>
      <c r="M38" s="121">
        <v>38608</v>
      </c>
    </row>
    <row r="39" spans="1:13" ht="12.75">
      <c r="A39" s="34" t="s">
        <v>301</v>
      </c>
      <c r="B39" s="35">
        <v>1052</v>
      </c>
      <c r="C39" s="36">
        <v>895</v>
      </c>
      <c r="D39" s="36">
        <v>822</v>
      </c>
      <c r="E39" s="36">
        <v>744</v>
      </c>
      <c r="F39" s="36">
        <v>607</v>
      </c>
      <c r="G39" s="102">
        <v>607</v>
      </c>
      <c r="H39" s="102">
        <v>169</v>
      </c>
      <c r="I39" s="102">
        <v>77</v>
      </c>
      <c r="J39" s="121">
        <v>70</v>
      </c>
      <c r="K39" s="58">
        <v>134</v>
      </c>
      <c r="L39" s="58">
        <v>124</v>
      </c>
      <c r="M39" s="58">
        <v>112</v>
      </c>
    </row>
    <row r="40" spans="1:13" ht="12.75">
      <c r="A40" s="34" t="s">
        <v>303</v>
      </c>
      <c r="B40" s="35">
        <v>1942</v>
      </c>
      <c r="C40" s="36">
        <v>2027</v>
      </c>
      <c r="D40" s="36">
        <v>3007</v>
      </c>
      <c r="E40" s="36">
        <v>2399</v>
      </c>
      <c r="F40" s="36">
        <v>2213</v>
      </c>
      <c r="G40" s="102">
        <f>1491+581+167</f>
        <v>2239</v>
      </c>
      <c r="H40" s="102">
        <v>1717</v>
      </c>
      <c r="I40" s="102">
        <v>4917</v>
      </c>
      <c r="J40" s="102">
        <f>929+211+95+3208</f>
        <v>4443</v>
      </c>
      <c r="K40" s="121">
        <v>4738</v>
      </c>
      <c r="L40" s="121">
        <f>7473+801+224+47</f>
        <v>8545</v>
      </c>
      <c r="M40" s="121">
        <v>6324</v>
      </c>
    </row>
    <row r="41" spans="1:13" ht="12.75">
      <c r="A41" s="34" t="s">
        <v>111</v>
      </c>
      <c r="B41" s="35">
        <v>250</v>
      </c>
      <c r="C41" s="36">
        <v>230</v>
      </c>
      <c r="D41" s="36">
        <v>255</v>
      </c>
      <c r="E41" s="36">
        <v>262</v>
      </c>
      <c r="F41" s="36">
        <v>244</v>
      </c>
      <c r="G41" s="102">
        <v>213</v>
      </c>
      <c r="H41" s="102">
        <v>253</v>
      </c>
      <c r="I41" s="102">
        <v>209</v>
      </c>
      <c r="J41" s="121">
        <v>186</v>
      </c>
      <c r="K41" s="121">
        <v>199</v>
      </c>
      <c r="L41" s="121">
        <v>196</v>
      </c>
      <c r="M41" s="121">
        <v>184</v>
      </c>
    </row>
    <row r="42" spans="1:13" ht="12.75">
      <c r="A42" s="34" t="s">
        <v>112</v>
      </c>
      <c r="B42" s="35">
        <v>321</v>
      </c>
      <c r="C42" s="36">
        <v>313</v>
      </c>
      <c r="D42" s="36">
        <v>297</v>
      </c>
      <c r="E42" s="36">
        <v>244</v>
      </c>
      <c r="F42" s="36">
        <v>155</v>
      </c>
      <c r="G42" s="102">
        <v>73</v>
      </c>
      <c r="H42" s="102">
        <v>32</v>
      </c>
      <c r="I42" s="102">
        <v>46</v>
      </c>
      <c r="J42" s="121">
        <v>23</v>
      </c>
      <c r="K42" s="121">
        <v>16</v>
      </c>
      <c r="L42" s="121">
        <v>16</v>
      </c>
      <c r="M42" s="121">
        <v>21</v>
      </c>
    </row>
    <row r="43" spans="1:13" ht="12.75">
      <c r="A43" s="34" t="s">
        <v>113</v>
      </c>
      <c r="B43" s="35">
        <v>2720</v>
      </c>
      <c r="C43" s="36">
        <v>2473</v>
      </c>
      <c r="D43" s="36">
        <v>2653</v>
      </c>
      <c r="E43" s="36">
        <v>1934</v>
      </c>
      <c r="F43" s="36">
        <v>1837</v>
      </c>
      <c r="G43" s="102">
        <v>1130</v>
      </c>
      <c r="H43" s="102">
        <v>482</v>
      </c>
      <c r="I43" s="102">
        <v>647</v>
      </c>
      <c r="J43" s="121">
        <v>445</v>
      </c>
      <c r="K43" s="121">
        <v>318</v>
      </c>
      <c r="L43" s="121">
        <v>310</v>
      </c>
      <c r="M43" s="121">
        <v>266</v>
      </c>
    </row>
    <row r="44" spans="1:13" ht="12.75">
      <c r="A44" s="34" t="s">
        <v>114</v>
      </c>
      <c r="B44" s="35">
        <v>1604</v>
      </c>
      <c r="C44" s="36">
        <v>1519</v>
      </c>
      <c r="D44" s="36">
        <v>1397</v>
      </c>
      <c r="E44" s="36">
        <v>1197</v>
      </c>
      <c r="F44" s="36">
        <v>1202</v>
      </c>
      <c r="G44" s="102">
        <v>752</v>
      </c>
      <c r="H44" s="102">
        <v>372</v>
      </c>
      <c r="I44" s="102">
        <v>336</v>
      </c>
      <c r="J44" s="121">
        <v>295</v>
      </c>
      <c r="K44" s="121">
        <v>261</v>
      </c>
      <c r="L44" s="121">
        <v>228</v>
      </c>
      <c r="M44" s="121">
        <v>137</v>
      </c>
    </row>
    <row r="45" spans="1:13" ht="12.75">
      <c r="A45" s="34" t="s">
        <v>115</v>
      </c>
      <c r="B45" s="35">
        <v>7</v>
      </c>
      <c r="C45" s="36">
        <v>23</v>
      </c>
      <c r="D45" s="36">
        <v>13</v>
      </c>
      <c r="E45" s="36">
        <v>28</v>
      </c>
      <c r="F45" s="36">
        <v>15</v>
      </c>
      <c r="G45" s="102">
        <v>16</v>
      </c>
      <c r="H45" s="102">
        <v>10</v>
      </c>
      <c r="I45" s="102">
        <v>5</v>
      </c>
      <c r="J45" s="121">
        <v>2</v>
      </c>
      <c r="K45" s="121">
        <v>6</v>
      </c>
      <c r="L45" s="121">
        <v>5</v>
      </c>
      <c r="M45" s="121">
        <v>5</v>
      </c>
    </row>
    <row r="46" spans="1:13" ht="12.75">
      <c r="A46" s="19" t="s">
        <v>116</v>
      </c>
      <c r="B46" s="35">
        <v>2300</v>
      </c>
      <c r="C46" s="36">
        <v>2626</v>
      </c>
      <c r="D46" s="36">
        <v>2650</v>
      </c>
      <c r="E46" s="36">
        <v>2040</v>
      </c>
      <c r="F46" s="36">
        <v>2100</v>
      </c>
      <c r="G46" s="102">
        <v>1940</v>
      </c>
      <c r="H46" s="102">
        <v>1053</v>
      </c>
      <c r="I46" s="102">
        <v>1289</v>
      </c>
      <c r="J46" s="121">
        <v>885</v>
      </c>
      <c r="K46" s="121">
        <v>609</v>
      </c>
      <c r="L46" s="121">
        <v>308</v>
      </c>
      <c r="M46" s="121">
        <v>326</v>
      </c>
    </row>
    <row r="47" spans="1:13" ht="12.75">
      <c r="A47" s="40" t="s">
        <v>117</v>
      </c>
      <c r="B47" s="35">
        <v>106</v>
      </c>
      <c r="C47" s="36">
        <v>73</v>
      </c>
      <c r="D47" s="36">
        <v>98</v>
      </c>
      <c r="E47" s="36">
        <v>157</v>
      </c>
      <c r="F47" s="36">
        <v>159</v>
      </c>
      <c r="G47" s="102">
        <v>140</v>
      </c>
      <c r="H47" s="102">
        <v>141</v>
      </c>
      <c r="I47" s="102">
        <v>184</v>
      </c>
      <c r="J47" s="121">
        <v>187</v>
      </c>
      <c r="K47" s="121">
        <v>176</v>
      </c>
      <c r="L47" s="121">
        <v>179</v>
      </c>
      <c r="M47" s="121">
        <v>163</v>
      </c>
    </row>
    <row r="48" spans="1:13" ht="12.75">
      <c r="A48" s="40" t="s">
        <v>118</v>
      </c>
      <c r="B48" s="35">
        <v>60</v>
      </c>
      <c r="C48" s="36">
        <v>100</v>
      </c>
      <c r="D48" s="36">
        <v>75</v>
      </c>
      <c r="E48" s="36">
        <v>85</v>
      </c>
      <c r="F48" s="36">
        <v>74</v>
      </c>
      <c r="G48" s="102">
        <v>82</v>
      </c>
      <c r="H48" s="102">
        <v>56</v>
      </c>
      <c r="I48" s="102">
        <v>53</v>
      </c>
      <c r="J48" s="121">
        <v>53</v>
      </c>
      <c r="K48" s="121">
        <v>54</v>
      </c>
      <c r="L48" s="121">
        <v>52</v>
      </c>
      <c r="M48" s="121">
        <v>37</v>
      </c>
    </row>
    <row r="49" spans="1:13" ht="12.75">
      <c r="A49" s="40" t="s">
        <v>119</v>
      </c>
      <c r="B49" s="35"/>
      <c r="C49" s="36"/>
      <c r="D49" s="36"/>
      <c r="E49" s="36"/>
      <c r="F49" s="36"/>
      <c r="G49" s="102"/>
      <c r="H49" s="102"/>
      <c r="I49" s="102"/>
      <c r="J49" s="121"/>
      <c r="K49" s="121"/>
      <c r="L49" s="121"/>
      <c r="M49" s="121"/>
    </row>
    <row r="50" spans="1:13" ht="12.75">
      <c r="A50" s="34" t="s">
        <v>120</v>
      </c>
      <c r="B50" s="35">
        <v>708</v>
      </c>
      <c r="C50" s="36">
        <v>819</v>
      </c>
      <c r="D50" s="36">
        <v>754</v>
      </c>
      <c r="E50" s="36">
        <v>715</v>
      </c>
      <c r="F50" s="36">
        <v>381</v>
      </c>
      <c r="G50" s="102">
        <v>13</v>
      </c>
      <c r="H50" s="102">
        <v>10</v>
      </c>
      <c r="I50" s="102">
        <v>7</v>
      </c>
      <c r="J50" s="121">
        <v>7</v>
      </c>
      <c r="K50" s="121">
        <v>8</v>
      </c>
      <c r="L50" s="121">
        <v>13</v>
      </c>
      <c r="M50" s="121">
        <v>6</v>
      </c>
    </row>
    <row r="51" spans="1:13" ht="12.75">
      <c r="A51" s="34" t="s">
        <v>121</v>
      </c>
      <c r="B51" s="35">
        <v>204</v>
      </c>
      <c r="C51" s="36">
        <v>178</v>
      </c>
      <c r="D51" s="36">
        <v>295</v>
      </c>
      <c r="E51" s="36">
        <v>260</v>
      </c>
      <c r="F51" s="36">
        <v>205</v>
      </c>
      <c r="G51" s="102">
        <v>283</v>
      </c>
      <c r="H51" s="102">
        <v>209</v>
      </c>
      <c r="I51" s="102">
        <v>232</v>
      </c>
      <c r="J51" s="121">
        <v>161</v>
      </c>
      <c r="K51" s="121">
        <v>51</v>
      </c>
      <c r="L51" s="121">
        <v>100</v>
      </c>
      <c r="M51" s="121">
        <v>99</v>
      </c>
    </row>
    <row r="52" spans="1:13" ht="15">
      <c r="A52" s="40" t="s">
        <v>276</v>
      </c>
      <c r="B52" s="35"/>
      <c r="C52" s="36"/>
      <c r="D52" s="36"/>
      <c r="E52" s="36"/>
      <c r="F52" s="36"/>
      <c r="G52" s="102"/>
      <c r="H52" s="102"/>
      <c r="I52" s="102"/>
      <c r="J52" s="121"/>
      <c r="K52" s="121"/>
      <c r="L52" s="121"/>
      <c r="M52" s="121"/>
    </row>
    <row r="53" spans="1:13" ht="12.75">
      <c r="A53" s="34" t="s">
        <v>266</v>
      </c>
      <c r="B53" s="35" t="s">
        <v>268</v>
      </c>
      <c r="C53" s="35" t="s">
        <v>268</v>
      </c>
      <c r="D53" s="35" t="s">
        <v>268</v>
      </c>
      <c r="E53" s="35" t="s">
        <v>268</v>
      </c>
      <c r="F53" s="35" t="s">
        <v>268</v>
      </c>
      <c r="G53" s="104">
        <v>1055568</v>
      </c>
      <c r="H53" s="104">
        <v>1046268</v>
      </c>
      <c r="I53" s="104">
        <v>2290556</v>
      </c>
      <c r="J53" s="122">
        <v>1561943</v>
      </c>
      <c r="K53" s="122">
        <v>1716149</v>
      </c>
      <c r="L53" s="122">
        <v>1258068</v>
      </c>
      <c r="M53" s="122">
        <v>11142891</v>
      </c>
    </row>
    <row r="54" spans="1:13" ht="12.75">
      <c r="A54" s="34" t="s">
        <v>267</v>
      </c>
      <c r="B54" s="35" t="s">
        <v>268</v>
      </c>
      <c r="C54" s="35" t="s">
        <v>268</v>
      </c>
      <c r="D54" s="35" t="s">
        <v>268</v>
      </c>
      <c r="E54" s="35" t="s">
        <v>268</v>
      </c>
      <c r="F54" s="35" t="s">
        <v>268</v>
      </c>
      <c r="G54" s="102">
        <v>40017</v>
      </c>
      <c r="H54" s="102">
        <v>26503</v>
      </c>
      <c r="I54" s="102">
        <v>26880</v>
      </c>
      <c r="J54" s="102">
        <v>24466</v>
      </c>
      <c r="K54" s="102">
        <v>23436</v>
      </c>
      <c r="L54" s="102">
        <v>19419</v>
      </c>
      <c r="M54" s="102">
        <v>20342</v>
      </c>
    </row>
    <row r="55" spans="1:13" ht="12.75">
      <c r="A55" s="34" t="s">
        <v>269</v>
      </c>
      <c r="B55" s="35" t="s">
        <v>268</v>
      </c>
      <c r="C55" s="35" t="s">
        <v>268</v>
      </c>
      <c r="D55" s="35" t="s">
        <v>268</v>
      </c>
      <c r="E55" s="35" t="s">
        <v>268</v>
      </c>
      <c r="F55" s="35" t="s">
        <v>268</v>
      </c>
      <c r="G55" s="102">
        <v>3346</v>
      </c>
      <c r="H55" s="102">
        <v>1820</v>
      </c>
      <c r="I55" s="102">
        <v>1647</v>
      </c>
      <c r="J55" s="102">
        <v>1709</v>
      </c>
      <c r="K55" s="102">
        <v>1762</v>
      </c>
      <c r="L55" s="102">
        <v>1881</v>
      </c>
      <c r="M55" s="102">
        <v>1610</v>
      </c>
    </row>
    <row r="56" spans="1:13" ht="12.75">
      <c r="A56" s="40" t="s">
        <v>122</v>
      </c>
      <c r="B56" s="35"/>
      <c r="C56" s="36"/>
      <c r="D56" s="36"/>
      <c r="E56" s="36"/>
      <c r="F56" s="36"/>
      <c r="G56" s="102"/>
      <c r="H56" s="102"/>
      <c r="I56" s="102"/>
      <c r="J56" s="102"/>
      <c r="K56" s="102"/>
      <c r="L56" s="102"/>
      <c r="M56" s="102"/>
    </row>
    <row r="57" spans="1:13" ht="12.75">
      <c r="A57" s="34" t="s">
        <v>109</v>
      </c>
      <c r="B57" s="35"/>
      <c r="C57" s="36"/>
      <c r="D57" s="36"/>
      <c r="E57" s="36"/>
      <c r="F57" s="36"/>
      <c r="G57" s="102"/>
      <c r="H57" s="102"/>
      <c r="I57" s="102"/>
      <c r="J57" s="102"/>
      <c r="K57" s="102"/>
      <c r="L57" s="102"/>
      <c r="M57" s="102"/>
    </row>
    <row r="58" spans="1:13" ht="12.75">
      <c r="A58" s="34" t="s">
        <v>123</v>
      </c>
      <c r="B58" s="35">
        <v>4</v>
      </c>
      <c r="C58" s="36">
        <v>3</v>
      </c>
      <c r="D58" s="36">
        <v>2</v>
      </c>
      <c r="E58" s="36">
        <v>8</v>
      </c>
      <c r="F58" s="36">
        <v>5</v>
      </c>
      <c r="G58" s="102">
        <v>2</v>
      </c>
      <c r="H58" s="102">
        <v>1</v>
      </c>
      <c r="I58" s="102">
        <v>3</v>
      </c>
      <c r="J58" s="102">
        <v>1</v>
      </c>
      <c r="K58" s="102">
        <v>2</v>
      </c>
      <c r="L58" s="102">
        <v>0</v>
      </c>
      <c r="M58" s="102">
        <v>0</v>
      </c>
    </row>
    <row r="59" spans="1:13" ht="12.75">
      <c r="A59" s="34" t="s">
        <v>124</v>
      </c>
      <c r="B59" s="35">
        <v>43</v>
      </c>
      <c r="C59" s="36">
        <v>60</v>
      </c>
      <c r="D59" s="36">
        <v>65</v>
      </c>
      <c r="E59" s="36">
        <v>77</v>
      </c>
      <c r="F59" s="36">
        <v>62</v>
      </c>
      <c r="G59" s="102">
        <v>64</v>
      </c>
      <c r="H59" s="102">
        <v>46</v>
      </c>
      <c r="I59" s="102">
        <v>49</v>
      </c>
      <c r="J59" s="102">
        <v>39</v>
      </c>
      <c r="K59" s="102">
        <v>24</v>
      </c>
      <c r="L59" s="102">
        <v>39</v>
      </c>
      <c r="M59" s="102">
        <v>31</v>
      </c>
    </row>
    <row r="60" spans="1:13" ht="12.75">
      <c r="A60" s="44" t="s">
        <v>125</v>
      </c>
      <c r="B60" s="31">
        <v>7</v>
      </c>
      <c r="C60" s="32">
        <v>14</v>
      </c>
      <c r="D60" s="32">
        <v>17</v>
      </c>
      <c r="E60" s="32">
        <v>22</v>
      </c>
      <c r="F60" s="32">
        <v>34</v>
      </c>
      <c r="G60" s="103">
        <v>24</v>
      </c>
      <c r="H60" s="103">
        <v>26</v>
      </c>
      <c r="I60" s="103">
        <v>16</v>
      </c>
      <c r="J60" s="103">
        <v>16</v>
      </c>
      <c r="K60" s="103">
        <v>14</v>
      </c>
      <c r="L60" s="103">
        <v>19</v>
      </c>
      <c r="M60" s="103">
        <v>19</v>
      </c>
    </row>
    <row r="61" spans="1:13" ht="21" customHeight="1">
      <c r="A61" s="33" t="s">
        <v>126</v>
      </c>
      <c r="B61" s="37"/>
      <c r="C61" s="36"/>
      <c r="D61" s="36"/>
      <c r="E61" s="36"/>
      <c r="F61" s="36"/>
      <c r="G61" s="102"/>
      <c r="H61" s="102"/>
      <c r="I61" s="102"/>
      <c r="J61" s="102"/>
      <c r="K61" s="102"/>
      <c r="L61" s="102"/>
      <c r="M61" s="102"/>
    </row>
    <row r="62" spans="1:13" ht="12.75">
      <c r="A62" s="19" t="s">
        <v>127</v>
      </c>
      <c r="B62" s="35">
        <v>1022</v>
      </c>
      <c r="C62" s="36">
        <v>982</v>
      </c>
      <c r="D62" s="36">
        <v>1032</v>
      </c>
      <c r="E62" s="36">
        <v>1022</v>
      </c>
      <c r="F62" s="36">
        <v>1042</v>
      </c>
      <c r="G62" s="102">
        <v>997</v>
      </c>
      <c r="H62" s="102">
        <v>1050</v>
      </c>
      <c r="I62" s="102">
        <v>1068</v>
      </c>
      <c r="J62" s="102">
        <v>1024</v>
      </c>
      <c r="K62" s="102">
        <v>975</v>
      </c>
      <c r="L62" s="102">
        <v>1053</v>
      </c>
      <c r="M62" s="102">
        <v>1079</v>
      </c>
    </row>
    <row r="63" spans="1:13" ht="12.75">
      <c r="A63" s="34" t="s">
        <v>128</v>
      </c>
      <c r="B63" s="35">
        <v>488</v>
      </c>
      <c r="C63" s="36">
        <v>434</v>
      </c>
      <c r="D63" s="36">
        <v>464</v>
      </c>
      <c r="E63" s="36">
        <v>498</v>
      </c>
      <c r="F63" s="36">
        <v>476</v>
      </c>
      <c r="G63" s="102">
        <v>434</v>
      </c>
      <c r="H63" s="102">
        <v>491</v>
      </c>
      <c r="I63" s="102">
        <v>554</v>
      </c>
      <c r="J63" s="102">
        <v>507</v>
      </c>
      <c r="K63" s="102">
        <v>478</v>
      </c>
      <c r="L63" s="102">
        <v>530</v>
      </c>
      <c r="M63" s="102">
        <v>594</v>
      </c>
    </row>
    <row r="64" spans="1:13" ht="12.75">
      <c r="A64" s="34" t="s">
        <v>129</v>
      </c>
      <c r="B64" s="35">
        <v>520</v>
      </c>
      <c r="C64" s="36">
        <v>529</v>
      </c>
      <c r="D64" s="36">
        <v>545</v>
      </c>
      <c r="E64" s="36">
        <v>503</v>
      </c>
      <c r="F64" s="36">
        <v>551</v>
      </c>
      <c r="G64" s="102">
        <v>548</v>
      </c>
      <c r="H64" s="102">
        <v>544</v>
      </c>
      <c r="I64" s="102">
        <v>488</v>
      </c>
      <c r="J64" s="102">
        <v>503</v>
      </c>
      <c r="K64" s="102">
        <v>484</v>
      </c>
      <c r="L64" s="102">
        <v>497</v>
      </c>
      <c r="M64" s="102">
        <v>474</v>
      </c>
    </row>
    <row r="65" spans="1:13" ht="12.75">
      <c r="A65" s="34" t="s">
        <v>130</v>
      </c>
      <c r="B65" s="35">
        <v>8</v>
      </c>
      <c r="C65" s="36">
        <v>15</v>
      </c>
      <c r="D65" s="36">
        <v>16</v>
      </c>
      <c r="E65" s="36">
        <v>12</v>
      </c>
      <c r="F65" s="36">
        <v>11</v>
      </c>
      <c r="G65" s="102">
        <v>11</v>
      </c>
      <c r="H65" s="102">
        <v>12</v>
      </c>
      <c r="I65" s="102">
        <v>14</v>
      </c>
      <c r="J65" s="102">
        <v>11</v>
      </c>
      <c r="K65" s="102">
        <v>9</v>
      </c>
      <c r="L65" s="102">
        <v>15</v>
      </c>
      <c r="M65" s="102">
        <v>11</v>
      </c>
    </row>
    <row r="66" spans="1:13" ht="12.75">
      <c r="A66" s="34" t="s">
        <v>131</v>
      </c>
      <c r="B66" s="35">
        <v>6</v>
      </c>
      <c r="C66" s="36">
        <v>4</v>
      </c>
      <c r="D66" s="36">
        <v>7</v>
      </c>
      <c r="E66" s="36">
        <v>9</v>
      </c>
      <c r="F66" s="36">
        <v>4</v>
      </c>
      <c r="G66" s="102">
        <v>4</v>
      </c>
      <c r="H66" s="102">
        <v>3</v>
      </c>
      <c r="I66" s="102">
        <v>12</v>
      </c>
      <c r="J66" s="102">
        <v>3</v>
      </c>
      <c r="K66" s="102">
        <v>6</v>
      </c>
      <c r="L66" s="102">
        <v>11</v>
      </c>
      <c r="M66" s="102">
        <v>9</v>
      </c>
    </row>
    <row r="67" spans="1:13" ht="12.75">
      <c r="A67" s="19" t="s">
        <v>132</v>
      </c>
      <c r="B67" s="35">
        <v>1906</v>
      </c>
      <c r="C67" s="36">
        <v>1824</v>
      </c>
      <c r="D67" s="36">
        <v>1851</v>
      </c>
      <c r="E67" s="36">
        <v>1847</v>
      </c>
      <c r="F67" s="36">
        <v>1844</v>
      </c>
      <c r="G67" s="102">
        <v>1870</v>
      </c>
      <c r="H67" s="102">
        <v>1952</v>
      </c>
      <c r="I67" s="102">
        <v>1982</v>
      </c>
      <c r="J67" s="102">
        <v>1882</v>
      </c>
      <c r="K67" s="102">
        <v>1844</v>
      </c>
      <c r="L67" s="102">
        <v>1947</v>
      </c>
      <c r="M67" s="102">
        <v>2126</v>
      </c>
    </row>
    <row r="68" spans="1:13" ht="12.75">
      <c r="A68" s="19" t="s">
        <v>133</v>
      </c>
      <c r="B68" s="35">
        <v>2667</v>
      </c>
      <c r="C68" s="36">
        <v>2469</v>
      </c>
      <c r="D68" s="36">
        <v>2622</v>
      </c>
      <c r="E68" s="36">
        <v>2659</v>
      </c>
      <c r="F68" s="36">
        <v>2373</v>
      </c>
      <c r="G68" s="102">
        <v>2402</v>
      </c>
      <c r="H68" s="102">
        <v>2450</v>
      </c>
      <c r="I68" s="102">
        <v>2560</v>
      </c>
      <c r="J68" s="102">
        <v>2356</v>
      </c>
      <c r="K68" s="102">
        <v>2334</v>
      </c>
      <c r="L68" s="102">
        <v>2442</v>
      </c>
      <c r="M68" s="102">
        <v>2445</v>
      </c>
    </row>
    <row r="69" spans="1:13" ht="21" customHeight="1">
      <c r="A69" s="38" t="s">
        <v>144</v>
      </c>
      <c r="B69" s="37"/>
      <c r="C69" s="36"/>
      <c r="D69" s="36"/>
      <c r="E69" s="36"/>
      <c r="F69" s="36"/>
      <c r="G69" s="102"/>
      <c r="H69" s="102"/>
      <c r="I69" s="102"/>
      <c r="J69" s="102"/>
      <c r="K69" s="102"/>
      <c r="L69" s="102"/>
      <c r="M69" s="102"/>
    </row>
    <row r="70" spans="1:13" ht="12.75">
      <c r="A70" s="40" t="s">
        <v>145</v>
      </c>
      <c r="B70" s="35">
        <v>3290</v>
      </c>
      <c r="C70" s="36">
        <v>3598</v>
      </c>
      <c r="D70" s="36">
        <v>3071</v>
      </c>
      <c r="E70" s="36">
        <v>3270</v>
      </c>
      <c r="F70" s="36">
        <v>2941</v>
      </c>
      <c r="G70" s="102">
        <v>2460</v>
      </c>
      <c r="H70" s="102">
        <v>2219</v>
      </c>
      <c r="I70" s="102">
        <v>2110</v>
      </c>
      <c r="J70" s="102">
        <v>1951</v>
      </c>
      <c r="K70" s="102">
        <v>2009</v>
      </c>
      <c r="L70" s="102">
        <v>2720</v>
      </c>
      <c r="M70" s="102">
        <v>3136</v>
      </c>
    </row>
    <row r="71" spans="1:13" ht="21" customHeight="1">
      <c r="A71" s="33" t="s">
        <v>146</v>
      </c>
      <c r="B71" s="37"/>
      <c r="C71" s="36"/>
      <c r="D71" s="36"/>
      <c r="E71" s="36"/>
      <c r="F71" s="36"/>
      <c r="G71" s="102"/>
      <c r="H71" s="102"/>
      <c r="I71" s="102"/>
      <c r="J71" s="102"/>
      <c r="K71" s="102"/>
      <c r="L71" s="102"/>
      <c r="M71" s="102"/>
    </row>
    <row r="72" spans="1:13" ht="12.75">
      <c r="A72" s="19" t="s">
        <v>147</v>
      </c>
      <c r="B72" s="35">
        <v>20812</v>
      </c>
      <c r="C72" s="36">
        <v>20994</v>
      </c>
      <c r="D72" s="36">
        <v>27099</v>
      </c>
      <c r="E72" s="36">
        <v>28131</v>
      </c>
      <c r="F72" s="36">
        <v>29970</v>
      </c>
      <c r="G72" s="102">
        <f>29114+1948</f>
        <v>31062</v>
      </c>
      <c r="H72" s="102">
        <v>29314</v>
      </c>
      <c r="I72" s="102">
        <f>28660+706</f>
        <v>29366</v>
      </c>
      <c r="J72" s="102">
        <f>27013+585</f>
        <v>27598</v>
      </c>
      <c r="K72" s="102">
        <f>23197+475</f>
        <v>23672</v>
      </c>
      <c r="L72" s="102">
        <f>22786+350</f>
        <v>23136</v>
      </c>
      <c r="M72" s="102">
        <v>21467</v>
      </c>
    </row>
    <row r="73" spans="1:13" ht="12.75">
      <c r="A73" s="19" t="s">
        <v>300</v>
      </c>
      <c r="B73" s="35"/>
      <c r="C73" s="36"/>
      <c r="D73" s="36"/>
      <c r="E73" s="36"/>
      <c r="F73" s="36"/>
      <c r="G73" s="102"/>
      <c r="H73" s="102">
        <v>521</v>
      </c>
      <c r="I73" s="102">
        <v>1260</v>
      </c>
      <c r="J73" s="102">
        <v>2130</v>
      </c>
      <c r="K73" s="102">
        <v>2910</v>
      </c>
      <c r="L73" s="102">
        <v>4353</v>
      </c>
      <c r="M73" s="102">
        <v>5693</v>
      </c>
    </row>
    <row r="74" spans="1:13" ht="21" customHeight="1">
      <c r="A74" s="33" t="s">
        <v>148</v>
      </c>
      <c r="B74" s="37"/>
      <c r="C74" s="36"/>
      <c r="D74" s="36"/>
      <c r="E74" s="36"/>
      <c r="F74" s="36"/>
      <c r="G74" s="102"/>
      <c r="H74" s="102"/>
      <c r="I74" s="102"/>
      <c r="J74" s="102"/>
      <c r="K74" s="102"/>
      <c r="L74" s="102"/>
      <c r="M74" s="102"/>
    </row>
    <row r="75" spans="1:13" ht="12.75">
      <c r="A75" s="19" t="s">
        <v>149</v>
      </c>
      <c r="B75" s="35">
        <v>114</v>
      </c>
      <c r="C75" s="36">
        <v>199</v>
      </c>
      <c r="D75" s="36">
        <v>170</v>
      </c>
      <c r="E75" s="36">
        <v>177</v>
      </c>
      <c r="F75" s="36">
        <v>195</v>
      </c>
      <c r="G75" s="102">
        <v>188</v>
      </c>
      <c r="H75" s="102">
        <v>181</v>
      </c>
      <c r="I75" s="102">
        <v>200</v>
      </c>
      <c r="J75" s="102">
        <v>209</v>
      </c>
      <c r="K75" s="102">
        <f>210+28</f>
        <v>238</v>
      </c>
      <c r="L75" s="102">
        <f>189+92</f>
        <v>281</v>
      </c>
      <c r="M75" s="102">
        <f>219+77</f>
        <v>296</v>
      </c>
    </row>
    <row r="76" spans="1:13" ht="12.75">
      <c r="A76" s="19" t="s">
        <v>150</v>
      </c>
      <c r="B76" s="35">
        <v>2220</v>
      </c>
      <c r="C76" s="36">
        <v>2196</v>
      </c>
      <c r="D76" s="36">
        <v>1830</v>
      </c>
      <c r="E76" s="36">
        <v>2045</v>
      </c>
      <c r="F76" s="36">
        <v>2436</v>
      </c>
      <c r="G76" s="102">
        <v>1958</v>
      </c>
      <c r="H76" s="102">
        <v>1951</v>
      </c>
      <c r="I76" s="102">
        <v>2052</v>
      </c>
      <c r="J76" s="102">
        <v>2301</v>
      </c>
      <c r="K76" s="102">
        <f>2267+331</f>
        <v>2598</v>
      </c>
      <c r="L76" s="102">
        <f>2225+1145</f>
        <v>3370</v>
      </c>
      <c r="M76" s="102">
        <f>2769+900</f>
        <v>3669</v>
      </c>
    </row>
    <row r="77" spans="1:13" ht="21" customHeight="1">
      <c r="A77" s="33" t="s">
        <v>151</v>
      </c>
      <c r="B77" s="37"/>
      <c r="C77" s="36"/>
      <c r="D77" s="36"/>
      <c r="E77" s="36"/>
      <c r="F77" s="36"/>
      <c r="G77" s="102"/>
      <c r="H77" s="102"/>
      <c r="I77" s="102"/>
      <c r="J77" s="102"/>
      <c r="K77" s="102"/>
      <c r="L77" s="102"/>
      <c r="M77" s="102"/>
    </row>
    <row r="78" spans="1:13" ht="12.75">
      <c r="A78" s="19" t="s">
        <v>152</v>
      </c>
      <c r="B78" s="35">
        <v>2841</v>
      </c>
      <c r="C78" s="36">
        <v>2840</v>
      </c>
      <c r="D78" s="36">
        <v>3040</v>
      </c>
      <c r="E78" s="36">
        <v>2984</v>
      </c>
      <c r="F78" s="36">
        <v>2984</v>
      </c>
      <c r="G78" s="102">
        <v>6324</v>
      </c>
      <c r="H78" s="102">
        <v>6408</v>
      </c>
      <c r="I78" s="102">
        <v>6965</v>
      </c>
      <c r="J78" s="102">
        <v>6285</v>
      </c>
      <c r="K78" s="102">
        <v>6710</v>
      </c>
      <c r="L78" s="102">
        <v>6430</v>
      </c>
      <c r="M78" s="102">
        <v>6433</v>
      </c>
    </row>
    <row r="79" spans="1:13" ht="19.5" customHeight="1">
      <c r="A79" s="33" t="s">
        <v>143</v>
      </c>
      <c r="B79" s="35">
        <v>1035</v>
      </c>
      <c r="C79" s="36">
        <v>1037</v>
      </c>
      <c r="D79" s="36">
        <v>1022</v>
      </c>
      <c r="E79" s="36">
        <v>1016</v>
      </c>
      <c r="F79" s="36">
        <v>1200</v>
      </c>
      <c r="G79" s="102">
        <v>1017</v>
      </c>
      <c r="H79" s="102">
        <v>1101</v>
      </c>
      <c r="I79" s="102">
        <v>1142</v>
      </c>
      <c r="J79" s="102">
        <v>980</v>
      </c>
      <c r="K79" s="19">
        <v>898</v>
      </c>
      <c r="L79" s="58">
        <v>919</v>
      </c>
      <c r="M79" s="58">
        <v>755</v>
      </c>
    </row>
    <row r="80" spans="1:13" ht="21" customHeight="1">
      <c r="A80" s="33" t="s">
        <v>275</v>
      </c>
      <c r="B80" s="37"/>
      <c r="C80" s="36"/>
      <c r="D80" s="36"/>
      <c r="E80" s="36"/>
      <c r="F80" s="36"/>
      <c r="G80" s="102"/>
      <c r="H80" s="102"/>
      <c r="I80" s="102"/>
      <c r="J80" s="102"/>
      <c r="K80" s="102"/>
      <c r="L80" s="102"/>
      <c r="M80" s="102"/>
    </row>
    <row r="81" spans="1:13" ht="12.75">
      <c r="A81" s="19" t="s">
        <v>134</v>
      </c>
      <c r="B81" s="35">
        <v>16999</v>
      </c>
      <c r="C81" s="36">
        <v>15038</v>
      </c>
      <c r="D81" s="36">
        <v>15352</v>
      </c>
      <c r="E81" s="36">
        <v>15413</v>
      </c>
      <c r="F81" s="36">
        <v>15053</v>
      </c>
      <c r="G81" s="175">
        <v>20557</v>
      </c>
      <c r="H81" s="175">
        <v>22427</v>
      </c>
      <c r="I81" s="175">
        <v>27059</v>
      </c>
      <c r="J81" s="175">
        <v>25547</v>
      </c>
      <c r="K81" s="175">
        <v>25884</v>
      </c>
      <c r="L81" s="175">
        <v>26711</v>
      </c>
      <c r="M81" s="175">
        <v>26104</v>
      </c>
    </row>
    <row r="82" spans="1:13" ht="12.75">
      <c r="A82" s="19" t="s">
        <v>135</v>
      </c>
      <c r="B82" s="35">
        <v>4102</v>
      </c>
      <c r="C82" s="36">
        <v>4518</v>
      </c>
      <c r="D82" s="36">
        <v>4303</v>
      </c>
      <c r="E82" s="36">
        <v>4552</v>
      </c>
      <c r="F82" s="36">
        <v>4173</v>
      </c>
      <c r="G82" s="175"/>
      <c r="H82" s="175"/>
      <c r="I82" s="175"/>
      <c r="J82" s="175"/>
      <c r="K82" s="175"/>
      <c r="L82" s="175"/>
      <c r="M82" s="175"/>
    </row>
    <row r="83" spans="1:13" ht="12.75">
      <c r="A83" s="19" t="s">
        <v>136</v>
      </c>
      <c r="B83" s="35">
        <v>2475</v>
      </c>
      <c r="C83" s="36">
        <v>2225</v>
      </c>
      <c r="D83" s="36">
        <v>1330</v>
      </c>
      <c r="E83" s="36">
        <v>1412</v>
      </c>
      <c r="F83" s="36">
        <v>1386</v>
      </c>
      <c r="G83" s="175">
        <v>4705</v>
      </c>
      <c r="H83" s="175">
        <v>6976</v>
      </c>
      <c r="I83" s="175">
        <v>6874</v>
      </c>
      <c r="J83" s="175">
        <v>6376</v>
      </c>
      <c r="K83" s="175">
        <v>6175</v>
      </c>
      <c r="L83" s="175">
        <v>6390</v>
      </c>
      <c r="M83" s="175">
        <v>6130</v>
      </c>
    </row>
    <row r="84" spans="1:13" ht="12.75">
      <c r="A84" s="19" t="s">
        <v>137</v>
      </c>
      <c r="B84" s="35">
        <v>3021</v>
      </c>
      <c r="C84" s="36">
        <v>3421</v>
      </c>
      <c r="D84" s="36">
        <v>3222</v>
      </c>
      <c r="E84" s="36">
        <v>3140</v>
      </c>
      <c r="F84" s="36">
        <v>3027</v>
      </c>
      <c r="G84" s="175"/>
      <c r="H84" s="175"/>
      <c r="I84" s="175"/>
      <c r="J84" s="175"/>
      <c r="K84" s="175"/>
      <c r="L84" s="175"/>
      <c r="M84" s="175"/>
    </row>
    <row r="85" spans="1:13" ht="12.75">
      <c r="A85" s="19" t="s">
        <v>138</v>
      </c>
      <c r="B85" s="35">
        <v>78</v>
      </c>
      <c r="C85" s="36">
        <v>27</v>
      </c>
      <c r="D85" s="36">
        <v>25</v>
      </c>
      <c r="E85" s="36">
        <v>15</v>
      </c>
      <c r="F85" s="36">
        <v>19</v>
      </c>
      <c r="G85" s="102">
        <v>12</v>
      </c>
      <c r="H85" s="102">
        <v>11</v>
      </c>
      <c r="I85" s="102">
        <v>14</v>
      </c>
      <c r="J85" s="102">
        <v>17</v>
      </c>
      <c r="K85" s="102">
        <v>21</v>
      </c>
      <c r="L85" s="102">
        <v>22</v>
      </c>
      <c r="M85" s="102">
        <v>47</v>
      </c>
    </row>
    <row r="86" spans="1:13" ht="12.75" customHeight="1" hidden="1">
      <c r="A86" s="19" t="s">
        <v>139</v>
      </c>
      <c r="B86" s="35"/>
      <c r="C86" s="36"/>
      <c r="D86" s="36"/>
      <c r="E86" s="36"/>
      <c r="F86" s="36"/>
      <c r="G86" s="102"/>
      <c r="H86" s="108"/>
      <c r="I86" s="110"/>
      <c r="J86" s="102"/>
      <c r="K86" s="110"/>
      <c r="L86" s="102"/>
      <c r="M86" s="102"/>
    </row>
    <row r="87" spans="1:13" ht="12.75" customHeight="1" hidden="1">
      <c r="A87" s="34" t="s">
        <v>140</v>
      </c>
      <c r="B87" s="35">
        <v>209</v>
      </c>
      <c r="C87" s="36">
        <v>202</v>
      </c>
      <c r="D87" s="36">
        <v>215</v>
      </c>
      <c r="E87" s="36">
        <v>241</v>
      </c>
      <c r="F87" s="36">
        <v>233</v>
      </c>
      <c r="G87" s="102">
        <v>252</v>
      </c>
      <c r="H87" s="108"/>
      <c r="I87" s="110"/>
      <c r="J87" s="102"/>
      <c r="K87" s="110"/>
      <c r="L87" s="102"/>
      <c r="M87" s="102"/>
    </row>
    <row r="88" spans="1:13" ht="12.75" customHeight="1" hidden="1">
      <c r="A88" s="34" t="s">
        <v>141</v>
      </c>
      <c r="B88" s="35">
        <v>1105</v>
      </c>
      <c r="C88" s="36">
        <v>975</v>
      </c>
      <c r="D88" s="36">
        <v>1166</v>
      </c>
      <c r="E88" s="36">
        <v>730</v>
      </c>
      <c r="F88" s="36">
        <v>687</v>
      </c>
      <c r="G88" s="102">
        <v>577</v>
      </c>
      <c r="H88" s="108"/>
      <c r="I88" s="110"/>
      <c r="J88" s="102"/>
      <c r="K88" s="110"/>
      <c r="L88" s="102"/>
      <c r="M88" s="102"/>
    </row>
    <row r="89" spans="1:13" ht="12.75" customHeight="1" hidden="1">
      <c r="A89" s="34" t="s">
        <v>142</v>
      </c>
      <c r="B89" s="35">
        <v>127</v>
      </c>
      <c r="C89" s="36">
        <v>140</v>
      </c>
      <c r="D89" s="36">
        <v>148</v>
      </c>
      <c r="E89" s="36">
        <v>184</v>
      </c>
      <c r="F89" s="36">
        <v>179</v>
      </c>
      <c r="G89" s="102">
        <v>156</v>
      </c>
      <c r="H89" s="108"/>
      <c r="I89" s="110"/>
      <c r="J89" s="102"/>
      <c r="K89" s="110"/>
      <c r="L89" s="102"/>
      <c r="M89" s="102"/>
    </row>
    <row r="90" spans="1:13" ht="12.75" customHeight="1">
      <c r="A90" s="40" t="s">
        <v>322</v>
      </c>
      <c r="B90" s="35"/>
      <c r="C90" s="36"/>
      <c r="D90" s="36"/>
      <c r="E90" s="36"/>
      <c r="F90" s="35" t="s">
        <v>268</v>
      </c>
      <c r="G90" s="35" t="s">
        <v>268</v>
      </c>
      <c r="H90" s="35" t="s">
        <v>268</v>
      </c>
      <c r="I90" s="35" t="s">
        <v>268</v>
      </c>
      <c r="J90" s="35" t="s">
        <v>268</v>
      </c>
      <c r="K90" s="35" t="s">
        <v>268</v>
      </c>
      <c r="L90" s="35" t="s">
        <v>268</v>
      </c>
      <c r="M90" s="102">
        <v>1550</v>
      </c>
    </row>
    <row r="91" spans="1:13" ht="12.75" customHeight="1">
      <c r="A91" s="40" t="s">
        <v>323</v>
      </c>
      <c r="B91" s="35"/>
      <c r="C91" s="36"/>
      <c r="D91" s="36"/>
      <c r="E91" s="36"/>
      <c r="F91" s="35" t="s">
        <v>268</v>
      </c>
      <c r="G91" s="35" t="s">
        <v>268</v>
      </c>
      <c r="H91" s="35" t="s">
        <v>268</v>
      </c>
      <c r="I91" s="35" t="s">
        <v>268</v>
      </c>
      <c r="J91" s="35" t="s">
        <v>268</v>
      </c>
      <c r="K91" s="35" t="s">
        <v>268</v>
      </c>
      <c r="L91" s="102">
        <v>1150</v>
      </c>
      <c r="M91" s="102">
        <v>1250</v>
      </c>
    </row>
    <row r="92" spans="1:13" ht="7.5" customHeight="1">
      <c r="A92" s="2"/>
      <c r="B92" s="41"/>
      <c r="C92" s="2"/>
      <c r="D92" s="2"/>
      <c r="E92" s="2"/>
      <c r="F92" s="2"/>
      <c r="G92" s="101"/>
      <c r="H92" s="101"/>
      <c r="I92" s="101"/>
      <c r="J92" s="101"/>
      <c r="K92" s="101"/>
      <c r="L92" s="101"/>
      <c r="M92" s="101"/>
    </row>
    <row r="93" spans="1:13" s="132" customFormat="1" ht="10.5">
      <c r="A93" s="105" t="s">
        <v>170</v>
      </c>
      <c r="B93" s="133"/>
      <c r="C93" s="105"/>
      <c r="D93" s="105"/>
      <c r="E93" s="105"/>
      <c r="F93" s="105"/>
      <c r="G93" s="134"/>
      <c r="H93" s="134"/>
      <c r="I93" s="134"/>
      <c r="J93" s="134"/>
      <c r="K93" s="134"/>
      <c r="L93" s="134"/>
      <c r="M93" s="134"/>
    </row>
    <row r="94" spans="1:12" s="132" customFormat="1" ht="24" customHeight="1">
      <c r="A94" s="176" t="s">
        <v>270</v>
      </c>
      <c r="B94" s="176"/>
      <c r="C94" s="176"/>
      <c r="D94" s="176"/>
      <c r="E94" s="176"/>
      <c r="F94" s="176"/>
      <c r="G94" s="176"/>
      <c r="H94" s="177"/>
      <c r="I94" s="177"/>
      <c r="J94" s="177"/>
      <c r="K94" s="177"/>
      <c r="L94" s="177"/>
    </row>
    <row r="95" spans="1:13" s="132" customFormat="1" ht="10.5">
      <c r="A95" s="176" t="s">
        <v>304</v>
      </c>
      <c r="B95" s="176"/>
      <c r="C95" s="176"/>
      <c r="D95" s="176"/>
      <c r="E95" s="176"/>
      <c r="F95" s="176"/>
      <c r="G95" s="176"/>
      <c r="L95" s="135"/>
      <c r="M95" s="135"/>
    </row>
    <row r="96" spans="1:13" s="132" customFormat="1" ht="10.5">
      <c r="A96" s="131" t="s">
        <v>277</v>
      </c>
      <c r="B96" s="131"/>
      <c r="C96" s="131"/>
      <c r="D96" s="131"/>
      <c r="E96" s="131"/>
      <c r="F96" s="131"/>
      <c r="G96" s="131"/>
      <c r="L96" s="135"/>
      <c r="M96" s="135"/>
    </row>
    <row r="97" ht="12.75">
      <c r="A97" s="19" t="s">
        <v>156</v>
      </c>
    </row>
  </sheetData>
  <mergeCells count="16">
    <mergeCell ref="M81:M82"/>
    <mergeCell ref="M83:M84"/>
    <mergeCell ref="A95:G95"/>
    <mergeCell ref="G81:G82"/>
    <mergeCell ref="G83:G84"/>
    <mergeCell ref="A94:L94"/>
    <mergeCell ref="I81:I82"/>
    <mergeCell ref="I83:I84"/>
    <mergeCell ref="H81:H82"/>
    <mergeCell ref="H83:H84"/>
    <mergeCell ref="J81:J82"/>
    <mergeCell ref="J83:J84"/>
    <mergeCell ref="L81:L82"/>
    <mergeCell ref="L83:L84"/>
    <mergeCell ref="K81:K82"/>
    <mergeCell ref="K83:K84"/>
  </mergeCells>
  <printOptions/>
  <pageMargins left="0.75" right="0.75" top="0.55" bottom="3.7" header="0.5" footer="0.5"/>
  <pageSetup fitToHeight="2" fitToWidth="1" horizontalDpi="300" verticalDpi="300" orientation="portrait" paperSize="9" scale="9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0"/>
  <sheetViews>
    <sheetView workbookViewId="0" topLeftCell="A1">
      <selection activeCell="A4" sqref="A4"/>
    </sheetView>
  </sheetViews>
  <sheetFormatPr defaultColWidth="9.140625" defaultRowHeight="12.75"/>
  <cols>
    <col min="1" max="1" width="34.28125" style="19" customWidth="1"/>
    <col min="2" max="2" width="0.13671875" style="19" hidden="1" customWidth="1"/>
    <col min="3" max="3" width="7.28125" style="19" hidden="1" customWidth="1"/>
    <col min="4" max="14" width="7.28125" style="19" customWidth="1"/>
    <col min="15" max="16384" width="8.8515625" style="19" customWidth="1"/>
  </cols>
  <sheetData>
    <row r="1" ht="81.75" customHeight="1"/>
    <row r="2" ht="12.75"/>
    <row r="3" ht="12.75">
      <c r="A3" s="33" t="s">
        <v>320</v>
      </c>
    </row>
    <row r="5" spans="1:14" ht="12.75" customHeight="1">
      <c r="A5" s="45"/>
      <c r="B5" s="178" t="s">
        <v>171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2.75">
      <c r="A6" s="46"/>
      <c r="B6" s="47">
        <v>2004</v>
      </c>
      <c r="C6" s="47">
        <v>2005</v>
      </c>
      <c r="D6" s="47">
        <v>2006</v>
      </c>
      <c r="E6" s="47">
        <v>2007</v>
      </c>
      <c r="F6" s="47">
        <v>2008</v>
      </c>
      <c r="G6" s="47">
        <v>2009</v>
      </c>
      <c r="H6" s="47">
        <v>2010</v>
      </c>
      <c r="I6" s="47">
        <v>2011</v>
      </c>
      <c r="J6" s="47">
        <v>2012</v>
      </c>
      <c r="K6" s="47">
        <v>2013</v>
      </c>
      <c r="L6" s="47">
        <v>2014</v>
      </c>
      <c r="M6" s="47">
        <v>2015</v>
      </c>
      <c r="N6" s="47">
        <v>2016</v>
      </c>
    </row>
    <row r="7" spans="1:14" ht="12.75">
      <c r="A7" s="48" t="s">
        <v>231</v>
      </c>
      <c r="B7" s="49">
        <v>0</v>
      </c>
      <c r="C7" s="50">
        <v>0</v>
      </c>
      <c r="D7" s="49">
        <v>0</v>
      </c>
      <c r="E7" s="50">
        <v>0</v>
      </c>
      <c r="F7" s="50">
        <v>1</v>
      </c>
      <c r="G7" s="50">
        <v>2</v>
      </c>
      <c r="H7" s="50">
        <v>0</v>
      </c>
      <c r="I7" s="50">
        <v>1</v>
      </c>
      <c r="J7" s="50">
        <v>1</v>
      </c>
      <c r="K7" s="50">
        <v>1</v>
      </c>
      <c r="L7" s="50">
        <v>1</v>
      </c>
      <c r="M7" s="50">
        <v>1</v>
      </c>
      <c r="N7" s="50">
        <v>2</v>
      </c>
    </row>
    <row r="8" spans="1:14" ht="12.75">
      <c r="A8" s="48" t="s">
        <v>172</v>
      </c>
      <c r="B8" s="49">
        <v>0</v>
      </c>
      <c r="C8" s="50">
        <v>0</v>
      </c>
      <c r="D8" s="49">
        <v>0</v>
      </c>
      <c r="E8" s="50">
        <v>1</v>
      </c>
      <c r="F8" s="50">
        <v>2</v>
      </c>
      <c r="G8" s="50">
        <v>2</v>
      </c>
      <c r="H8" s="50">
        <v>0</v>
      </c>
      <c r="I8" s="50">
        <v>1</v>
      </c>
      <c r="J8" s="50">
        <v>3</v>
      </c>
      <c r="K8" s="50">
        <v>1</v>
      </c>
      <c r="L8" s="50">
        <v>0</v>
      </c>
      <c r="M8" s="50">
        <v>1</v>
      </c>
      <c r="N8" s="50">
        <v>2</v>
      </c>
    </row>
    <row r="9" spans="1:14" ht="12.75">
      <c r="A9" s="48" t="s">
        <v>173</v>
      </c>
      <c r="B9" s="49">
        <v>0</v>
      </c>
      <c r="C9" s="50">
        <v>0</v>
      </c>
      <c r="D9" s="49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/>
    </row>
    <row r="10" spans="1:14" ht="12.75">
      <c r="A10" s="48" t="s">
        <v>174</v>
      </c>
      <c r="B10" s="49">
        <v>1</v>
      </c>
      <c r="C10" s="50">
        <v>1</v>
      </c>
      <c r="D10" s="49">
        <v>0</v>
      </c>
      <c r="E10" s="50">
        <v>5</v>
      </c>
      <c r="F10" s="50">
        <v>6</v>
      </c>
      <c r="G10" s="50">
        <v>4</v>
      </c>
      <c r="H10" s="50">
        <v>1</v>
      </c>
      <c r="I10" s="50">
        <v>2</v>
      </c>
      <c r="J10" s="50">
        <v>2</v>
      </c>
      <c r="K10" s="50">
        <v>1</v>
      </c>
      <c r="L10" s="50">
        <v>3</v>
      </c>
      <c r="M10" s="50">
        <v>3</v>
      </c>
      <c r="N10" s="50">
        <v>2</v>
      </c>
    </row>
    <row r="11" spans="1:14" ht="12.75">
      <c r="A11" s="48" t="s">
        <v>175</v>
      </c>
      <c r="B11" s="49">
        <v>0</v>
      </c>
      <c r="C11" s="50">
        <v>0</v>
      </c>
      <c r="D11" s="49">
        <v>0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/>
    </row>
    <row r="12" spans="1:14" ht="12.75">
      <c r="A12" s="48" t="s">
        <v>176</v>
      </c>
      <c r="B12" s="49">
        <v>11</v>
      </c>
      <c r="C12" s="50">
        <v>8</v>
      </c>
      <c r="D12" s="49">
        <v>8</v>
      </c>
      <c r="E12" s="50">
        <v>3</v>
      </c>
      <c r="F12" s="50">
        <v>7</v>
      </c>
      <c r="G12" s="50">
        <v>10</v>
      </c>
      <c r="H12" s="50">
        <v>6</v>
      </c>
      <c r="I12" s="50">
        <v>6</v>
      </c>
      <c r="J12" s="50">
        <v>6</v>
      </c>
      <c r="K12" s="50">
        <v>6</v>
      </c>
      <c r="L12" s="50">
        <v>3</v>
      </c>
      <c r="M12" s="50">
        <v>9</v>
      </c>
      <c r="N12" s="50">
        <v>3</v>
      </c>
    </row>
    <row r="13" spans="1:14" ht="12.75">
      <c r="A13" s="51" t="s">
        <v>177</v>
      </c>
      <c r="B13" s="52">
        <v>10</v>
      </c>
      <c r="C13" s="53">
        <v>6</v>
      </c>
      <c r="D13" s="52">
        <v>7</v>
      </c>
      <c r="E13" s="53">
        <v>3</v>
      </c>
      <c r="F13" s="53">
        <v>5</v>
      </c>
      <c r="G13" s="53">
        <v>9</v>
      </c>
      <c r="H13" s="53">
        <v>4</v>
      </c>
      <c r="I13" s="53">
        <v>6</v>
      </c>
      <c r="J13" s="53">
        <v>2</v>
      </c>
      <c r="K13" s="53">
        <v>4</v>
      </c>
      <c r="L13" s="53">
        <v>3</v>
      </c>
      <c r="M13" s="53">
        <v>6</v>
      </c>
      <c r="N13" s="53">
        <v>2</v>
      </c>
    </row>
    <row r="14" spans="1:14" ht="12.75">
      <c r="A14" s="48" t="s">
        <v>178</v>
      </c>
      <c r="B14" s="49">
        <v>126</v>
      </c>
      <c r="C14" s="50">
        <v>139</v>
      </c>
      <c r="D14" s="49">
        <v>151</v>
      </c>
      <c r="E14" s="50">
        <v>175</v>
      </c>
      <c r="F14" s="50">
        <v>206</v>
      </c>
      <c r="G14" s="50">
        <v>157</v>
      </c>
      <c r="H14" s="50">
        <v>172</v>
      </c>
      <c r="I14" s="50">
        <v>176</v>
      </c>
      <c r="J14" s="50">
        <v>158</v>
      </c>
      <c r="K14" s="50">
        <v>142</v>
      </c>
      <c r="L14" s="50">
        <v>151</v>
      </c>
      <c r="M14" s="50">
        <v>132</v>
      </c>
      <c r="N14" s="50">
        <v>131</v>
      </c>
    </row>
    <row r="15" spans="1:14" ht="12.75">
      <c r="A15" s="48" t="s">
        <v>179</v>
      </c>
      <c r="B15" s="49">
        <v>30</v>
      </c>
      <c r="C15" s="50">
        <v>34</v>
      </c>
      <c r="D15" s="49">
        <v>39</v>
      </c>
      <c r="E15" s="50">
        <v>48</v>
      </c>
      <c r="F15" s="50">
        <v>64</v>
      </c>
      <c r="G15" s="50">
        <v>32</v>
      </c>
      <c r="H15" s="50">
        <v>32</v>
      </c>
      <c r="I15" s="50">
        <v>48</v>
      </c>
      <c r="J15" s="50">
        <v>46</v>
      </c>
      <c r="K15" s="50">
        <v>40</v>
      </c>
      <c r="L15" s="50">
        <v>50</v>
      </c>
      <c r="M15" s="50">
        <v>43</v>
      </c>
      <c r="N15" s="50">
        <v>38</v>
      </c>
    </row>
    <row r="16" spans="1:14" ht="12.75">
      <c r="A16" s="48" t="s">
        <v>180</v>
      </c>
      <c r="B16" s="49">
        <v>159</v>
      </c>
      <c r="C16" s="50">
        <v>187</v>
      </c>
      <c r="D16" s="49">
        <v>206</v>
      </c>
      <c r="E16" s="50">
        <v>201</v>
      </c>
      <c r="F16" s="50">
        <v>240</v>
      </c>
      <c r="G16" s="50">
        <v>202</v>
      </c>
      <c r="H16" s="50">
        <v>214</v>
      </c>
      <c r="I16" s="50">
        <v>178</v>
      </c>
      <c r="J16" s="50">
        <v>208</v>
      </c>
      <c r="K16" s="50">
        <v>182</v>
      </c>
      <c r="L16" s="50">
        <v>192</v>
      </c>
      <c r="M16" s="50">
        <v>184</v>
      </c>
      <c r="N16" s="50">
        <v>153</v>
      </c>
    </row>
    <row r="17" spans="1:14" ht="12.75">
      <c r="A17" s="48" t="s">
        <v>181</v>
      </c>
      <c r="B17" s="49">
        <v>143</v>
      </c>
      <c r="C17" s="50">
        <v>195</v>
      </c>
      <c r="D17" s="49">
        <v>209</v>
      </c>
      <c r="E17" s="50">
        <v>188</v>
      </c>
      <c r="F17" s="50">
        <v>230</v>
      </c>
      <c r="G17" s="50">
        <v>176</v>
      </c>
      <c r="H17" s="50">
        <v>182</v>
      </c>
      <c r="I17" s="50">
        <v>203</v>
      </c>
      <c r="J17" s="50">
        <v>168</v>
      </c>
      <c r="K17" s="50">
        <v>156</v>
      </c>
      <c r="L17" s="50">
        <v>182</v>
      </c>
      <c r="M17" s="50">
        <v>143</v>
      </c>
      <c r="N17" s="50">
        <v>18</v>
      </c>
    </row>
    <row r="18" spans="1:14" ht="12.75">
      <c r="A18" s="48" t="s">
        <v>182</v>
      </c>
      <c r="B18" s="49">
        <v>21</v>
      </c>
      <c r="C18" s="50">
        <v>7</v>
      </c>
      <c r="D18" s="49">
        <v>11</v>
      </c>
      <c r="E18" s="50">
        <v>15</v>
      </c>
      <c r="F18" s="50">
        <v>13</v>
      </c>
      <c r="G18" s="50">
        <v>12</v>
      </c>
      <c r="H18" s="50">
        <v>15</v>
      </c>
      <c r="I18" s="50">
        <v>11</v>
      </c>
      <c r="J18" s="50">
        <v>14</v>
      </c>
      <c r="K18" s="50">
        <v>22</v>
      </c>
      <c r="L18" s="50">
        <v>5</v>
      </c>
      <c r="M18" s="50">
        <v>11</v>
      </c>
      <c r="N18" s="50">
        <v>14</v>
      </c>
    </row>
    <row r="19" spans="1:14" ht="12.75">
      <c r="A19" s="48" t="s">
        <v>183</v>
      </c>
      <c r="B19" s="49">
        <v>2</v>
      </c>
      <c r="C19" s="50">
        <v>0</v>
      </c>
      <c r="D19" s="49">
        <v>1</v>
      </c>
      <c r="E19" s="50">
        <v>1</v>
      </c>
      <c r="F19" s="50">
        <v>2</v>
      </c>
      <c r="G19" s="50">
        <v>0</v>
      </c>
      <c r="H19" s="50">
        <v>1</v>
      </c>
      <c r="I19" s="50">
        <v>0</v>
      </c>
      <c r="J19" s="50">
        <v>1</v>
      </c>
      <c r="K19" s="50">
        <v>1</v>
      </c>
      <c r="L19" s="50">
        <v>0</v>
      </c>
      <c r="M19" s="50">
        <v>0</v>
      </c>
      <c r="N19" s="50"/>
    </row>
    <row r="20" spans="1:14" ht="12.75">
      <c r="A20" s="48" t="s">
        <v>232</v>
      </c>
      <c r="B20" s="49">
        <v>0</v>
      </c>
      <c r="C20" s="50">
        <v>0</v>
      </c>
      <c r="D20" s="49">
        <v>0</v>
      </c>
      <c r="E20" s="50">
        <v>1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0</v>
      </c>
      <c r="N20" s="50"/>
    </row>
    <row r="21" spans="1:14" ht="12.75">
      <c r="A21" s="48" t="s">
        <v>184</v>
      </c>
      <c r="B21" s="49">
        <v>4591</v>
      </c>
      <c r="C21" s="50">
        <v>5999</v>
      </c>
      <c r="D21" s="49">
        <v>5800</v>
      </c>
      <c r="E21" s="50">
        <v>5949</v>
      </c>
      <c r="F21" s="50">
        <v>4729</v>
      </c>
      <c r="G21" s="50">
        <v>4436</v>
      </c>
      <c r="H21" s="50">
        <v>3861</v>
      </c>
      <c r="I21" s="50">
        <v>4533</v>
      </c>
      <c r="J21" s="50">
        <v>5550</v>
      </c>
      <c r="K21" s="50">
        <v>5350</v>
      </c>
      <c r="L21" s="50">
        <v>5368</v>
      </c>
      <c r="M21" s="50">
        <v>5164</v>
      </c>
      <c r="N21" s="50">
        <v>4705</v>
      </c>
    </row>
    <row r="22" spans="1:14" ht="12.75">
      <c r="A22" s="51" t="s">
        <v>185</v>
      </c>
      <c r="B22" s="52">
        <v>17</v>
      </c>
      <c r="C22" s="53">
        <v>23</v>
      </c>
      <c r="D22" s="52">
        <v>20</v>
      </c>
      <c r="E22" s="53">
        <v>34</v>
      </c>
      <c r="F22" s="53">
        <v>16</v>
      </c>
      <c r="G22" s="53">
        <v>14</v>
      </c>
      <c r="H22" s="53">
        <v>14</v>
      </c>
      <c r="I22" s="53">
        <v>23</v>
      </c>
      <c r="J22" s="53">
        <v>80</v>
      </c>
      <c r="K22" s="53">
        <v>33</v>
      </c>
      <c r="L22" s="53">
        <v>38</v>
      </c>
      <c r="M22" s="53">
        <v>53</v>
      </c>
      <c r="N22" s="53">
        <v>60</v>
      </c>
    </row>
    <row r="23" spans="1:14" ht="12.75">
      <c r="A23" s="51" t="s">
        <v>186</v>
      </c>
      <c r="B23" s="52">
        <v>246</v>
      </c>
      <c r="C23" s="53">
        <v>298</v>
      </c>
      <c r="D23" s="52">
        <v>430</v>
      </c>
      <c r="E23" s="53">
        <v>408</v>
      </c>
      <c r="F23" s="53">
        <v>317</v>
      </c>
      <c r="G23" s="53">
        <v>265</v>
      </c>
      <c r="H23" s="53">
        <v>206</v>
      </c>
      <c r="I23" s="53">
        <v>357</v>
      </c>
      <c r="J23" s="53">
        <v>347</v>
      </c>
      <c r="K23" s="53">
        <v>365</v>
      </c>
      <c r="L23" s="53">
        <v>457</v>
      </c>
      <c r="M23" s="53">
        <v>506</v>
      </c>
      <c r="N23" s="53">
        <v>566</v>
      </c>
    </row>
    <row r="24" spans="1:14" ht="12.75">
      <c r="A24" s="51" t="s">
        <v>187</v>
      </c>
      <c r="B24" s="52">
        <v>290</v>
      </c>
      <c r="C24" s="53">
        <v>278</v>
      </c>
      <c r="D24" s="52">
        <v>381</v>
      </c>
      <c r="E24" s="53">
        <v>336</v>
      </c>
      <c r="F24" s="53">
        <v>364</v>
      </c>
      <c r="G24" s="53">
        <v>303</v>
      </c>
      <c r="H24" s="53">
        <v>350</v>
      </c>
      <c r="I24" s="53">
        <v>474</v>
      </c>
      <c r="J24" s="53">
        <v>771</v>
      </c>
      <c r="K24" s="53">
        <v>802</v>
      </c>
      <c r="L24" s="53">
        <v>889</v>
      </c>
      <c r="M24" s="53">
        <v>862</v>
      </c>
      <c r="N24" s="53">
        <v>590</v>
      </c>
    </row>
    <row r="25" spans="1:14" ht="12.75">
      <c r="A25" s="51" t="s">
        <v>188</v>
      </c>
      <c r="B25" s="52">
        <v>126</v>
      </c>
      <c r="C25" s="53">
        <v>274</v>
      </c>
      <c r="D25" s="52">
        <v>539</v>
      </c>
      <c r="E25" s="53">
        <v>465</v>
      </c>
      <c r="F25" s="53">
        <v>357</v>
      </c>
      <c r="G25" s="53">
        <v>503</v>
      </c>
      <c r="H25" s="53">
        <v>402</v>
      </c>
      <c r="I25" s="53">
        <v>474</v>
      </c>
      <c r="J25" s="53">
        <v>496</v>
      </c>
      <c r="K25" s="53">
        <v>515</v>
      </c>
      <c r="L25" s="53">
        <v>446</v>
      </c>
      <c r="M25" s="53">
        <v>526</v>
      </c>
      <c r="N25" s="53">
        <v>520</v>
      </c>
    </row>
    <row r="26" spans="1:14" ht="12.75">
      <c r="A26" s="51" t="s">
        <v>189</v>
      </c>
      <c r="B26" s="52">
        <v>882</v>
      </c>
      <c r="C26" s="53">
        <v>1166</v>
      </c>
      <c r="D26" s="52">
        <v>975</v>
      </c>
      <c r="E26" s="53">
        <v>896</v>
      </c>
      <c r="F26" s="53">
        <v>681</v>
      </c>
      <c r="G26" s="53">
        <v>640</v>
      </c>
      <c r="H26" s="53">
        <v>506</v>
      </c>
      <c r="I26" s="53">
        <v>592</v>
      </c>
      <c r="J26" s="53">
        <v>629</v>
      </c>
      <c r="K26" s="53">
        <v>721</v>
      </c>
      <c r="L26" s="53">
        <v>715</v>
      </c>
      <c r="M26" s="53">
        <v>746</v>
      </c>
      <c r="N26" s="53">
        <v>648</v>
      </c>
    </row>
    <row r="27" spans="1:14" ht="12.75">
      <c r="A27" s="51" t="s">
        <v>190</v>
      </c>
      <c r="B27" s="52">
        <v>4</v>
      </c>
      <c r="C27" s="53">
        <v>2</v>
      </c>
      <c r="D27" s="52">
        <v>4</v>
      </c>
      <c r="E27" s="53">
        <v>11</v>
      </c>
      <c r="F27" s="53">
        <v>4</v>
      </c>
      <c r="G27" s="53">
        <v>2</v>
      </c>
      <c r="H27" s="53">
        <v>0</v>
      </c>
      <c r="I27" s="53">
        <v>1</v>
      </c>
      <c r="J27" s="53">
        <v>3</v>
      </c>
      <c r="K27" s="53">
        <v>0</v>
      </c>
      <c r="L27" s="53">
        <v>4</v>
      </c>
      <c r="M27" s="53">
        <v>0</v>
      </c>
      <c r="N27" s="53">
        <v>1</v>
      </c>
    </row>
    <row r="28" spans="1:14" ht="12.75">
      <c r="A28" s="51" t="s">
        <v>191</v>
      </c>
      <c r="B28" s="52">
        <v>43</v>
      </c>
      <c r="C28" s="53">
        <v>76</v>
      </c>
      <c r="D28" s="52">
        <v>70</v>
      </c>
      <c r="E28" s="53">
        <v>94</v>
      </c>
      <c r="F28" s="53">
        <v>43</v>
      </c>
      <c r="G28" s="53">
        <v>24</v>
      </c>
      <c r="H28" s="53">
        <v>26</v>
      </c>
      <c r="I28" s="53">
        <v>33</v>
      </c>
      <c r="J28" s="53">
        <v>22</v>
      </c>
      <c r="K28" s="53">
        <v>26</v>
      </c>
      <c r="L28" s="53">
        <v>32</v>
      </c>
      <c r="M28" s="53">
        <v>20</v>
      </c>
      <c r="N28" s="53">
        <v>13</v>
      </c>
    </row>
    <row r="29" spans="1:14" ht="12.75">
      <c r="A29" s="51" t="s">
        <v>192</v>
      </c>
      <c r="B29" s="52">
        <v>15</v>
      </c>
      <c r="C29" s="53">
        <v>29</v>
      </c>
      <c r="D29" s="52">
        <v>25</v>
      </c>
      <c r="E29" s="53">
        <v>30</v>
      </c>
      <c r="F29" s="53">
        <v>24</v>
      </c>
      <c r="G29" s="53">
        <v>12</v>
      </c>
      <c r="H29" s="53">
        <v>20</v>
      </c>
      <c r="I29" s="53">
        <v>16</v>
      </c>
      <c r="J29" s="53">
        <v>21</v>
      </c>
      <c r="K29" s="53">
        <v>15</v>
      </c>
      <c r="L29" s="53">
        <v>12</v>
      </c>
      <c r="M29" s="53">
        <v>13</v>
      </c>
      <c r="N29" s="53">
        <v>13</v>
      </c>
    </row>
    <row r="30" spans="1:14" ht="12.75">
      <c r="A30" s="51" t="s">
        <v>193</v>
      </c>
      <c r="B30" s="52">
        <v>156</v>
      </c>
      <c r="C30" s="53">
        <v>191</v>
      </c>
      <c r="D30" s="52">
        <v>213</v>
      </c>
      <c r="E30" s="53">
        <v>276</v>
      </c>
      <c r="F30" s="53">
        <v>150</v>
      </c>
      <c r="G30" s="53">
        <v>163</v>
      </c>
      <c r="H30" s="53">
        <v>149</v>
      </c>
      <c r="I30" s="53">
        <v>113</v>
      </c>
      <c r="J30" s="53">
        <v>135</v>
      </c>
      <c r="K30" s="53">
        <v>90</v>
      </c>
      <c r="L30" s="53">
        <v>97</v>
      </c>
      <c r="M30" s="53">
        <v>77</v>
      </c>
      <c r="N30" s="53">
        <v>88</v>
      </c>
    </row>
    <row r="31" spans="1:14" ht="12.75">
      <c r="A31" s="48" t="s">
        <v>194</v>
      </c>
      <c r="B31" s="49">
        <v>90</v>
      </c>
      <c r="C31" s="50">
        <v>89</v>
      </c>
      <c r="D31" s="49">
        <v>62</v>
      </c>
      <c r="E31" s="50">
        <v>101</v>
      </c>
      <c r="F31" s="50">
        <v>60</v>
      </c>
      <c r="G31" s="50">
        <v>37</v>
      </c>
      <c r="H31" s="50">
        <v>33</v>
      </c>
      <c r="I31" s="50">
        <v>41</v>
      </c>
      <c r="J31" s="50">
        <v>51</v>
      </c>
      <c r="K31" s="50">
        <v>43</v>
      </c>
      <c r="L31" s="50">
        <v>43</v>
      </c>
      <c r="M31" s="50">
        <v>52</v>
      </c>
      <c r="N31" s="50">
        <v>91</v>
      </c>
    </row>
    <row r="32" spans="1:14" ht="12.75">
      <c r="A32" s="48" t="s">
        <v>195</v>
      </c>
      <c r="B32" s="49">
        <v>68</v>
      </c>
      <c r="C32" s="50">
        <v>70</v>
      </c>
      <c r="D32" s="49">
        <v>72</v>
      </c>
      <c r="E32" s="50">
        <v>78</v>
      </c>
      <c r="F32" s="50">
        <v>71</v>
      </c>
      <c r="G32" s="50">
        <v>48</v>
      </c>
      <c r="H32" s="50">
        <v>49</v>
      </c>
      <c r="I32" s="50">
        <v>55</v>
      </c>
      <c r="J32" s="50">
        <v>94</v>
      </c>
      <c r="K32" s="50">
        <v>68</v>
      </c>
      <c r="L32" s="50">
        <v>88</v>
      </c>
      <c r="M32" s="50">
        <v>82</v>
      </c>
      <c r="N32" s="50">
        <v>91</v>
      </c>
    </row>
    <row r="33" spans="1:14" ht="12.75">
      <c r="A33" s="51" t="s">
        <v>196</v>
      </c>
      <c r="B33" s="52">
        <v>4</v>
      </c>
      <c r="C33" s="53">
        <v>8</v>
      </c>
      <c r="D33" s="52">
        <v>7</v>
      </c>
      <c r="E33" s="53">
        <v>3</v>
      </c>
      <c r="F33" s="53">
        <v>3</v>
      </c>
      <c r="G33" s="53">
        <v>2</v>
      </c>
      <c r="H33" s="53">
        <v>5</v>
      </c>
      <c r="I33" s="53">
        <v>4</v>
      </c>
      <c r="J33" s="53">
        <v>11</v>
      </c>
      <c r="K33" s="53">
        <v>2</v>
      </c>
      <c r="L33" s="53">
        <v>5</v>
      </c>
      <c r="M33" s="53">
        <v>10</v>
      </c>
      <c r="N33" s="53">
        <v>5</v>
      </c>
    </row>
    <row r="34" spans="1:14" ht="12.75">
      <c r="A34" s="51" t="s">
        <v>197</v>
      </c>
      <c r="B34" s="52">
        <v>14</v>
      </c>
      <c r="C34" s="53">
        <v>8</v>
      </c>
      <c r="D34" s="52">
        <v>8</v>
      </c>
      <c r="E34" s="53">
        <v>11</v>
      </c>
      <c r="F34" s="53">
        <v>2</v>
      </c>
      <c r="G34" s="53">
        <v>0</v>
      </c>
      <c r="H34" s="53">
        <v>4</v>
      </c>
      <c r="I34" s="53">
        <v>4</v>
      </c>
      <c r="J34" s="53">
        <v>1</v>
      </c>
      <c r="K34" s="53">
        <v>3</v>
      </c>
      <c r="L34" s="53">
        <v>1</v>
      </c>
      <c r="M34" s="53">
        <v>3</v>
      </c>
      <c r="N34" s="53"/>
    </row>
    <row r="35" spans="1:14" ht="12.75">
      <c r="A35" s="51" t="s">
        <v>198</v>
      </c>
      <c r="B35" s="52">
        <v>1</v>
      </c>
      <c r="C35" s="53">
        <v>0</v>
      </c>
      <c r="D35" s="52">
        <v>1</v>
      </c>
      <c r="E35" s="53">
        <v>3</v>
      </c>
      <c r="F35" s="53">
        <v>2</v>
      </c>
      <c r="G35" s="53">
        <v>1</v>
      </c>
      <c r="H35" s="53">
        <v>0</v>
      </c>
      <c r="I35" s="53">
        <v>0</v>
      </c>
      <c r="J35" s="53">
        <v>3</v>
      </c>
      <c r="K35" s="53">
        <v>0</v>
      </c>
      <c r="L35" s="53">
        <v>0</v>
      </c>
      <c r="M35" s="53">
        <v>0</v>
      </c>
      <c r="N35" s="53">
        <v>4</v>
      </c>
    </row>
    <row r="36" spans="1:14" ht="12.75">
      <c r="A36" s="51" t="s">
        <v>199</v>
      </c>
      <c r="B36" s="52">
        <v>14</v>
      </c>
      <c r="C36" s="53">
        <v>11</v>
      </c>
      <c r="D36" s="52">
        <v>11</v>
      </c>
      <c r="E36" s="53">
        <v>16</v>
      </c>
      <c r="F36" s="53">
        <v>18</v>
      </c>
      <c r="G36" s="53">
        <v>11</v>
      </c>
      <c r="H36" s="53">
        <v>10</v>
      </c>
      <c r="I36" s="53">
        <v>7</v>
      </c>
      <c r="J36" s="53">
        <v>22</v>
      </c>
      <c r="K36" s="53">
        <v>10</v>
      </c>
      <c r="L36" s="53">
        <v>10</v>
      </c>
      <c r="M36" s="53">
        <v>7</v>
      </c>
      <c r="N36" s="53">
        <v>17</v>
      </c>
    </row>
    <row r="37" spans="1:14" ht="12.75">
      <c r="A37" s="51" t="s">
        <v>200</v>
      </c>
      <c r="B37" s="52">
        <v>19</v>
      </c>
      <c r="C37" s="53">
        <v>19</v>
      </c>
      <c r="D37" s="52">
        <v>29</v>
      </c>
      <c r="E37" s="53">
        <v>27</v>
      </c>
      <c r="F37" s="53">
        <v>31</v>
      </c>
      <c r="G37" s="53">
        <v>22</v>
      </c>
      <c r="H37" s="53">
        <v>15</v>
      </c>
      <c r="I37" s="53">
        <v>30</v>
      </c>
      <c r="J37" s="53">
        <v>36</v>
      </c>
      <c r="K37" s="53">
        <v>40</v>
      </c>
      <c r="L37" s="53">
        <v>48</v>
      </c>
      <c r="M37" s="53">
        <v>45</v>
      </c>
      <c r="N37" s="53">
        <v>51</v>
      </c>
    </row>
    <row r="38" spans="1:14" ht="12.75">
      <c r="A38" s="48" t="s">
        <v>201</v>
      </c>
      <c r="B38" s="49">
        <v>6</v>
      </c>
      <c r="C38" s="50">
        <v>8</v>
      </c>
      <c r="D38" s="49">
        <v>11</v>
      </c>
      <c r="E38" s="50">
        <v>7</v>
      </c>
      <c r="F38" s="50">
        <v>9</v>
      </c>
      <c r="G38" s="50">
        <v>10</v>
      </c>
      <c r="H38" s="50">
        <v>11</v>
      </c>
      <c r="I38" s="50">
        <v>7</v>
      </c>
      <c r="J38" s="50">
        <v>4</v>
      </c>
      <c r="K38" s="50">
        <v>11</v>
      </c>
      <c r="L38" s="50">
        <v>11</v>
      </c>
      <c r="M38" s="50">
        <v>27</v>
      </c>
      <c r="N38" s="50">
        <v>15</v>
      </c>
    </row>
    <row r="39" spans="1:14" ht="12.75">
      <c r="A39" s="48" t="s">
        <v>202</v>
      </c>
      <c r="B39" s="49">
        <v>0</v>
      </c>
      <c r="C39" s="50">
        <v>0</v>
      </c>
      <c r="D39" s="49">
        <v>1</v>
      </c>
      <c r="E39" s="50">
        <v>0</v>
      </c>
      <c r="F39" s="50">
        <v>1</v>
      </c>
      <c r="G39" s="50">
        <v>0</v>
      </c>
      <c r="H39" s="50">
        <v>1</v>
      </c>
      <c r="I39" s="50">
        <v>1</v>
      </c>
      <c r="J39" s="50">
        <v>0</v>
      </c>
      <c r="K39" s="50">
        <v>1</v>
      </c>
      <c r="L39" s="50">
        <v>1</v>
      </c>
      <c r="M39" s="50">
        <v>0</v>
      </c>
      <c r="N39" s="50">
        <v>0</v>
      </c>
    </row>
    <row r="40" spans="1:14" ht="12.75">
      <c r="A40" s="48" t="s">
        <v>203</v>
      </c>
      <c r="B40" s="49">
        <v>2</v>
      </c>
      <c r="C40" s="50">
        <v>1</v>
      </c>
      <c r="D40" s="49">
        <v>1</v>
      </c>
      <c r="E40" s="50">
        <v>1</v>
      </c>
      <c r="F40" s="50">
        <v>4</v>
      </c>
      <c r="G40" s="50">
        <v>0</v>
      </c>
      <c r="H40" s="50">
        <v>0</v>
      </c>
      <c r="I40" s="50">
        <v>0</v>
      </c>
      <c r="J40" s="50">
        <v>2</v>
      </c>
      <c r="K40" s="50">
        <v>4</v>
      </c>
      <c r="L40" s="50">
        <v>1</v>
      </c>
      <c r="M40" s="50">
        <v>3</v>
      </c>
      <c r="N40" s="50">
        <v>3</v>
      </c>
    </row>
    <row r="41" spans="1:14" ht="12.75">
      <c r="A41" s="51" t="s">
        <v>204</v>
      </c>
      <c r="B41" s="52">
        <v>1</v>
      </c>
      <c r="C41" s="53">
        <v>0</v>
      </c>
      <c r="D41" s="52">
        <v>1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1</v>
      </c>
      <c r="N41" s="53"/>
    </row>
    <row r="42" spans="1:14" ht="12.75">
      <c r="A42" s="51" t="s">
        <v>205</v>
      </c>
      <c r="B42" s="52">
        <v>1</v>
      </c>
      <c r="C42" s="53">
        <v>1</v>
      </c>
      <c r="D42" s="52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/>
    </row>
    <row r="43" spans="1:14" ht="12.75">
      <c r="A43" s="48" t="s">
        <v>206</v>
      </c>
      <c r="B43" s="49">
        <v>0</v>
      </c>
      <c r="C43" s="50">
        <v>0</v>
      </c>
      <c r="D43" s="49">
        <v>0</v>
      </c>
      <c r="E43" s="50">
        <v>2</v>
      </c>
      <c r="F43" s="50">
        <v>0</v>
      </c>
      <c r="G43" s="50">
        <v>0</v>
      </c>
      <c r="H43" s="50">
        <v>0</v>
      </c>
      <c r="I43" s="50">
        <v>0</v>
      </c>
      <c r="J43" s="50">
        <v>1</v>
      </c>
      <c r="K43" s="50">
        <v>0</v>
      </c>
      <c r="L43" s="50">
        <v>2</v>
      </c>
      <c r="M43" s="50">
        <v>0</v>
      </c>
      <c r="N43" s="50">
        <v>2</v>
      </c>
    </row>
    <row r="44" spans="1:14" ht="12.75">
      <c r="A44" s="48" t="s">
        <v>207</v>
      </c>
      <c r="B44" s="49">
        <v>0</v>
      </c>
      <c r="C44" s="50">
        <v>0</v>
      </c>
      <c r="D44" s="49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/>
    </row>
    <row r="45" spans="1:14" ht="12.75">
      <c r="A45" s="48" t="s">
        <v>208</v>
      </c>
      <c r="B45" s="49">
        <v>1</v>
      </c>
      <c r="C45" s="50">
        <v>5</v>
      </c>
      <c r="D45" s="49">
        <v>0</v>
      </c>
      <c r="E45" s="50">
        <v>1</v>
      </c>
      <c r="F45" s="50">
        <v>3</v>
      </c>
      <c r="G45" s="50">
        <v>1</v>
      </c>
      <c r="H45" s="50">
        <v>0</v>
      </c>
      <c r="I45" s="50">
        <v>1</v>
      </c>
      <c r="J45" s="50">
        <v>0</v>
      </c>
      <c r="K45" s="50">
        <v>1</v>
      </c>
      <c r="L45" s="50">
        <v>2</v>
      </c>
      <c r="M45" s="50">
        <v>1</v>
      </c>
      <c r="N45" s="50">
        <v>3</v>
      </c>
    </row>
    <row r="46" spans="1:14" ht="12.75">
      <c r="A46" s="48" t="s">
        <v>209</v>
      </c>
      <c r="B46" s="49">
        <v>224</v>
      </c>
      <c r="C46" s="50">
        <v>342</v>
      </c>
      <c r="D46" s="49">
        <v>317</v>
      </c>
      <c r="E46" s="50">
        <v>267</v>
      </c>
      <c r="F46" s="50">
        <v>269</v>
      </c>
      <c r="G46" s="50">
        <v>206</v>
      </c>
      <c r="H46" s="50">
        <v>232</v>
      </c>
      <c r="I46" s="50">
        <v>225</v>
      </c>
      <c r="J46" s="50">
        <v>242</v>
      </c>
      <c r="K46" s="50">
        <v>318</v>
      </c>
      <c r="L46" s="50">
        <v>321</v>
      </c>
      <c r="M46" s="50">
        <v>275</v>
      </c>
      <c r="N46" s="50">
        <v>314</v>
      </c>
    </row>
    <row r="47" spans="1:14" ht="12.75">
      <c r="A47" s="48" t="s">
        <v>210</v>
      </c>
      <c r="B47" s="49">
        <v>26</v>
      </c>
      <c r="C47" s="50">
        <v>11</v>
      </c>
      <c r="D47" s="49">
        <v>6</v>
      </c>
      <c r="E47" s="50">
        <v>16</v>
      </c>
      <c r="F47" s="50">
        <v>10</v>
      </c>
      <c r="G47" s="50">
        <v>12</v>
      </c>
      <c r="H47" s="50">
        <v>5</v>
      </c>
      <c r="I47" s="50">
        <v>2</v>
      </c>
      <c r="J47" s="50">
        <v>10</v>
      </c>
      <c r="K47" s="50">
        <v>5</v>
      </c>
      <c r="L47" s="50">
        <v>3</v>
      </c>
      <c r="M47" s="50">
        <v>5</v>
      </c>
      <c r="N47" s="50">
        <v>4</v>
      </c>
    </row>
    <row r="48" spans="1:14" ht="12.75">
      <c r="A48" s="51" t="s">
        <v>211</v>
      </c>
      <c r="B48" s="52">
        <v>0</v>
      </c>
      <c r="C48" s="53">
        <v>0</v>
      </c>
      <c r="D48" s="52">
        <v>0</v>
      </c>
      <c r="E48" s="53">
        <v>0</v>
      </c>
      <c r="F48" s="53">
        <v>0</v>
      </c>
      <c r="G48" s="53">
        <v>1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/>
    </row>
    <row r="49" spans="1:14" ht="12.75">
      <c r="A49" s="48" t="s">
        <v>212</v>
      </c>
      <c r="B49" s="49">
        <v>581</v>
      </c>
      <c r="C49" s="50">
        <v>766</v>
      </c>
      <c r="D49" s="49">
        <v>921</v>
      </c>
      <c r="E49" s="50">
        <v>1074</v>
      </c>
      <c r="F49" s="50">
        <v>1078</v>
      </c>
      <c r="G49" s="50">
        <v>1135</v>
      </c>
      <c r="H49" s="50">
        <v>1116</v>
      </c>
      <c r="I49" s="50">
        <v>1010</v>
      </c>
      <c r="J49" s="50">
        <v>950</v>
      </c>
      <c r="K49" s="50">
        <v>904</v>
      </c>
      <c r="L49" s="50">
        <v>631</v>
      </c>
      <c r="M49" s="50">
        <v>805</v>
      </c>
      <c r="N49" s="50">
        <v>654</v>
      </c>
    </row>
    <row r="50" spans="1:14" ht="12.75">
      <c r="A50" s="48" t="s">
        <v>213</v>
      </c>
      <c r="B50" s="49">
        <v>35</v>
      </c>
      <c r="C50" s="50">
        <v>19</v>
      </c>
      <c r="D50" s="49">
        <v>21</v>
      </c>
      <c r="E50" s="50">
        <v>28</v>
      </c>
      <c r="F50" s="50">
        <v>23</v>
      </c>
      <c r="G50" s="50">
        <v>7</v>
      </c>
      <c r="H50" s="50">
        <v>10</v>
      </c>
      <c r="I50" s="50">
        <v>23</v>
      </c>
      <c r="J50" s="50">
        <v>10</v>
      </c>
      <c r="K50" s="50">
        <v>8</v>
      </c>
      <c r="L50" s="50">
        <v>5</v>
      </c>
      <c r="M50" s="50">
        <v>8</v>
      </c>
      <c r="N50" s="50">
        <v>8</v>
      </c>
    </row>
    <row r="51" spans="1:14" ht="12.75">
      <c r="A51" s="48" t="s">
        <v>214</v>
      </c>
      <c r="B51" s="49">
        <v>1</v>
      </c>
      <c r="C51" s="50">
        <v>1</v>
      </c>
      <c r="D51" s="49">
        <v>0</v>
      </c>
      <c r="E51" s="50">
        <v>0</v>
      </c>
      <c r="F51" s="50">
        <v>1</v>
      </c>
      <c r="G51" s="50">
        <v>0</v>
      </c>
      <c r="H51" s="50">
        <v>7</v>
      </c>
      <c r="I51" s="50">
        <v>8</v>
      </c>
      <c r="J51" s="50">
        <v>1</v>
      </c>
      <c r="K51" s="50">
        <v>0</v>
      </c>
      <c r="L51" s="50">
        <v>0</v>
      </c>
      <c r="M51" s="50">
        <v>0</v>
      </c>
      <c r="N51" s="50"/>
    </row>
    <row r="52" spans="1:14" ht="12.75">
      <c r="A52" s="48" t="s">
        <v>215</v>
      </c>
      <c r="B52" s="49">
        <v>54</v>
      </c>
      <c r="C52" s="50">
        <v>94</v>
      </c>
      <c r="D52" s="49">
        <v>87</v>
      </c>
      <c r="E52" s="50">
        <v>87</v>
      </c>
      <c r="F52" s="50">
        <v>110</v>
      </c>
      <c r="G52" s="50">
        <v>83</v>
      </c>
      <c r="H52" s="50">
        <v>76</v>
      </c>
      <c r="I52" s="50">
        <v>102</v>
      </c>
      <c r="J52" s="50">
        <v>81</v>
      </c>
      <c r="K52" s="50">
        <v>74</v>
      </c>
      <c r="L52" s="50">
        <v>86</v>
      </c>
      <c r="M52" s="50">
        <v>50</v>
      </c>
      <c r="N52" s="50">
        <v>64</v>
      </c>
    </row>
    <row r="53" spans="1:14" ht="12.75">
      <c r="A53" s="51" t="s">
        <v>216</v>
      </c>
      <c r="B53" s="52">
        <v>31</v>
      </c>
      <c r="C53" s="53">
        <v>73</v>
      </c>
      <c r="D53" s="52">
        <v>68</v>
      </c>
      <c r="E53" s="53">
        <v>62</v>
      </c>
      <c r="F53" s="53">
        <v>84</v>
      </c>
      <c r="G53" s="53">
        <v>71</v>
      </c>
      <c r="H53" s="53">
        <v>46</v>
      </c>
      <c r="I53" s="53">
        <v>73</v>
      </c>
      <c r="J53" s="53">
        <v>62</v>
      </c>
      <c r="K53" s="53">
        <v>51</v>
      </c>
      <c r="L53" s="53">
        <v>63</v>
      </c>
      <c r="M53" s="53">
        <v>35</v>
      </c>
      <c r="N53" s="53">
        <v>44</v>
      </c>
    </row>
    <row r="54" spans="1:14" ht="21" customHeight="1">
      <c r="A54" s="109" t="s">
        <v>302</v>
      </c>
      <c r="B54" s="49">
        <v>8</v>
      </c>
      <c r="C54" s="50">
        <v>2</v>
      </c>
      <c r="D54" s="49">
        <v>1</v>
      </c>
      <c r="E54" s="50">
        <v>3</v>
      </c>
      <c r="F54" s="50">
        <v>5</v>
      </c>
      <c r="G54" s="50">
        <v>7</v>
      </c>
      <c r="H54" s="50">
        <v>11</v>
      </c>
      <c r="I54" s="50">
        <v>9</v>
      </c>
      <c r="J54" s="50">
        <v>4</v>
      </c>
      <c r="K54" s="50">
        <v>8</v>
      </c>
      <c r="L54" s="50">
        <v>9</v>
      </c>
      <c r="M54" s="50">
        <v>8</v>
      </c>
      <c r="N54" s="50">
        <v>5</v>
      </c>
    </row>
    <row r="55" spans="1:14" ht="12.75">
      <c r="A55" s="48" t="s">
        <v>217</v>
      </c>
      <c r="B55" s="49"/>
      <c r="C55" s="50"/>
      <c r="D55" s="49">
        <v>4</v>
      </c>
      <c r="E55" s="50">
        <v>5</v>
      </c>
      <c r="F55" s="50">
        <v>3</v>
      </c>
      <c r="G55" s="50">
        <v>5</v>
      </c>
      <c r="H55" s="50">
        <v>4</v>
      </c>
      <c r="I55" s="50">
        <v>8</v>
      </c>
      <c r="J55" s="50">
        <v>5</v>
      </c>
      <c r="K55" s="50">
        <v>11</v>
      </c>
      <c r="L55" s="50">
        <v>15</v>
      </c>
      <c r="M55" s="50">
        <v>24</v>
      </c>
      <c r="N55" s="50">
        <v>22</v>
      </c>
    </row>
    <row r="56" spans="1:14" ht="21" customHeight="1">
      <c r="A56" s="109" t="s">
        <v>218</v>
      </c>
      <c r="B56" s="49">
        <v>1</v>
      </c>
      <c r="C56" s="50">
        <v>7</v>
      </c>
      <c r="D56" s="49">
        <v>3</v>
      </c>
      <c r="E56" s="50">
        <v>0</v>
      </c>
      <c r="F56" s="50">
        <v>3</v>
      </c>
      <c r="G56" s="50">
        <v>1</v>
      </c>
      <c r="H56" s="50">
        <v>8</v>
      </c>
      <c r="I56" s="50">
        <v>6</v>
      </c>
      <c r="J56" s="50">
        <v>7</v>
      </c>
      <c r="K56" s="50">
        <v>3</v>
      </c>
      <c r="L56" s="50">
        <v>6</v>
      </c>
      <c r="M56" s="50">
        <v>10</v>
      </c>
      <c r="N56" s="50">
        <v>9</v>
      </c>
    </row>
    <row r="57" spans="1:14" ht="21" customHeight="1">
      <c r="A57" s="109" t="s">
        <v>219</v>
      </c>
      <c r="B57" s="49">
        <v>19</v>
      </c>
      <c r="C57" s="50">
        <v>22</v>
      </c>
      <c r="D57" s="49">
        <v>11</v>
      </c>
      <c r="E57" s="50">
        <v>10</v>
      </c>
      <c r="F57" s="50">
        <v>6</v>
      </c>
      <c r="G57" s="50">
        <v>7</v>
      </c>
      <c r="H57" s="50">
        <v>3</v>
      </c>
      <c r="I57" s="50">
        <v>1</v>
      </c>
      <c r="J57" s="50">
        <v>1</v>
      </c>
      <c r="K57" s="50">
        <v>3</v>
      </c>
      <c r="L57" s="50">
        <v>1</v>
      </c>
      <c r="M57" s="50">
        <v>0</v>
      </c>
      <c r="N57" s="50"/>
    </row>
    <row r="58" spans="1:14" s="58" customFormat="1" ht="12.75">
      <c r="A58" s="48" t="s">
        <v>220</v>
      </c>
      <c r="B58" s="49">
        <v>605</v>
      </c>
      <c r="C58" s="50">
        <v>799</v>
      </c>
      <c r="D58" s="49">
        <v>895</v>
      </c>
      <c r="E58" s="50">
        <v>1022</v>
      </c>
      <c r="F58" s="50">
        <v>1131</v>
      </c>
      <c r="G58" s="50">
        <v>1127</v>
      </c>
      <c r="H58" s="50">
        <v>1138</v>
      </c>
      <c r="I58" s="50">
        <v>1077</v>
      </c>
      <c r="J58" s="50">
        <v>1059</v>
      </c>
      <c r="K58" s="50">
        <v>1273</v>
      </c>
      <c r="L58" s="50">
        <v>1131</v>
      </c>
      <c r="M58" s="50">
        <v>1234</v>
      </c>
      <c r="N58" s="50">
        <v>1357</v>
      </c>
    </row>
    <row r="59" spans="1:14" ht="12.75">
      <c r="A59" s="55" t="s">
        <v>221</v>
      </c>
      <c r="B59" s="56">
        <v>6786</v>
      </c>
      <c r="C59" s="57">
        <v>8811</v>
      </c>
      <c r="D59" s="56">
        <v>8838</v>
      </c>
      <c r="E59" s="57">
        <v>9288</v>
      </c>
      <c r="F59" s="57">
        <v>8289</v>
      </c>
      <c r="G59" s="57">
        <v>7719</v>
      </c>
      <c r="H59" s="57">
        <v>7188</v>
      </c>
      <c r="I59" s="57">
        <v>7735</v>
      </c>
      <c r="J59" s="57">
        <v>8679</v>
      </c>
      <c r="K59" s="57">
        <v>8637</v>
      </c>
      <c r="L59" s="57">
        <v>8312</v>
      </c>
      <c r="M59" s="57">
        <v>8275</v>
      </c>
      <c r="N59" s="57">
        <v>7710</v>
      </c>
    </row>
    <row r="60" spans="1:14" ht="12.75">
      <c r="A60" s="54" t="s">
        <v>222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</sheetData>
  <mergeCells count="1">
    <mergeCell ref="B5:N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0"/>
  <sheetViews>
    <sheetView workbookViewId="0" topLeftCell="A1">
      <selection activeCell="M22" sqref="M22"/>
    </sheetView>
  </sheetViews>
  <sheetFormatPr defaultColWidth="9.140625" defaultRowHeight="12.75"/>
  <cols>
    <col min="1" max="1" width="19.28125" style="10" customWidth="1"/>
    <col min="2" max="6" width="9.00390625" style="10" customWidth="1"/>
    <col min="7" max="16384" width="9.140625" style="10" customWidth="1"/>
  </cols>
  <sheetData>
    <row r="1" s="19" customFormat="1" ht="81.75" customHeight="1"/>
    <row r="2" s="19" customFormat="1" ht="12.75"/>
    <row r="3" ht="12.75">
      <c r="A3" s="25" t="s">
        <v>327</v>
      </c>
    </row>
    <row r="4" spans="1:7" ht="15" customHeight="1">
      <c r="A4" s="73"/>
      <c r="B4" s="12" t="s">
        <v>17</v>
      </c>
      <c r="C4" s="12"/>
      <c r="D4" s="12" t="s">
        <v>2</v>
      </c>
      <c r="E4" s="12"/>
      <c r="F4" s="12" t="s">
        <v>3</v>
      </c>
      <c r="G4" s="12"/>
    </row>
    <row r="5" spans="1:7" ht="15" customHeight="1">
      <c r="A5" s="14" t="s">
        <v>258</v>
      </c>
      <c r="B5" s="14" t="s">
        <v>18</v>
      </c>
      <c r="C5" s="14" t="s">
        <v>19</v>
      </c>
      <c r="D5" s="14" t="s">
        <v>18</v>
      </c>
      <c r="E5" s="14" t="s">
        <v>19</v>
      </c>
      <c r="F5" s="14" t="s">
        <v>18</v>
      </c>
      <c r="G5" s="14" t="s">
        <v>19</v>
      </c>
    </row>
    <row r="6" spans="1:7" ht="12.75">
      <c r="A6" s="15" t="s">
        <v>20</v>
      </c>
      <c r="B6" s="16">
        <v>37</v>
      </c>
      <c r="C6" s="136">
        <f aca="true" t="shared" si="0" ref="C6:C17">B6/B$18</f>
        <v>0.07061068702290077</v>
      </c>
      <c r="D6" s="16">
        <v>0</v>
      </c>
      <c r="E6" s="136">
        <f aca="true" t="shared" si="1" ref="E6:E17">D6/D$18</f>
        <v>0</v>
      </c>
      <c r="F6" s="16">
        <v>49</v>
      </c>
      <c r="G6" s="136">
        <f aca="true" t="shared" si="2" ref="G6:G17">F6/F$18</f>
        <v>0.07538461538461538</v>
      </c>
    </row>
    <row r="7" spans="1:7" ht="12.75">
      <c r="A7" s="15" t="s">
        <v>21</v>
      </c>
      <c r="B7" s="16">
        <v>32</v>
      </c>
      <c r="C7" s="136">
        <f t="shared" si="0"/>
        <v>0.061068702290076333</v>
      </c>
      <c r="D7" s="16">
        <v>0</v>
      </c>
      <c r="E7" s="136">
        <f t="shared" si="1"/>
        <v>0</v>
      </c>
      <c r="F7" s="16">
        <v>41</v>
      </c>
      <c r="G7" s="136">
        <f t="shared" si="2"/>
        <v>0.06307692307692307</v>
      </c>
    </row>
    <row r="8" spans="1:7" ht="12.75">
      <c r="A8" s="15" t="s">
        <v>22</v>
      </c>
      <c r="B8" s="16">
        <v>54</v>
      </c>
      <c r="C8" s="136">
        <f t="shared" si="0"/>
        <v>0.10305343511450382</v>
      </c>
      <c r="D8" s="16">
        <v>2</v>
      </c>
      <c r="E8" s="136">
        <f t="shared" si="1"/>
        <v>0.15384615384615385</v>
      </c>
      <c r="F8" s="16">
        <v>67</v>
      </c>
      <c r="G8" s="136">
        <f t="shared" si="2"/>
        <v>0.10307692307692308</v>
      </c>
    </row>
    <row r="9" spans="1:7" ht="12.75">
      <c r="A9" s="15" t="s">
        <v>23</v>
      </c>
      <c r="B9" s="16">
        <v>30</v>
      </c>
      <c r="C9" s="136">
        <f t="shared" si="0"/>
        <v>0.05725190839694656</v>
      </c>
      <c r="D9" s="16">
        <v>1</v>
      </c>
      <c r="E9" s="136">
        <f t="shared" si="1"/>
        <v>0.07692307692307693</v>
      </c>
      <c r="F9" s="16">
        <v>34</v>
      </c>
      <c r="G9" s="136">
        <f t="shared" si="2"/>
        <v>0.052307692307692305</v>
      </c>
    </row>
    <row r="10" spans="1:7" ht="12.75">
      <c r="A10" s="15" t="s">
        <v>24</v>
      </c>
      <c r="B10" s="16">
        <v>64</v>
      </c>
      <c r="C10" s="136">
        <f t="shared" si="0"/>
        <v>0.12213740458015267</v>
      </c>
      <c r="D10" s="16">
        <v>4</v>
      </c>
      <c r="E10" s="136">
        <f t="shared" si="1"/>
        <v>0.3076923076923077</v>
      </c>
      <c r="F10" s="16">
        <v>79</v>
      </c>
      <c r="G10" s="136">
        <f t="shared" si="2"/>
        <v>0.12153846153846154</v>
      </c>
    </row>
    <row r="11" spans="1:7" ht="12.75">
      <c r="A11" s="15" t="s">
        <v>25</v>
      </c>
      <c r="B11" s="16">
        <v>51</v>
      </c>
      <c r="C11" s="136">
        <f t="shared" si="0"/>
        <v>0.09732824427480916</v>
      </c>
      <c r="D11" s="16">
        <v>2</v>
      </c>
      <c r="E11" s="136">
        <f t="shared" si="1"/>
        <v>0.15384615384615385</v>
      </c>
      <c r="F11" s="16">
        <v>60</v>
      </c>
      <c r="G11" s="136">
        <f t="shared" si="2"/>
        <v>0.09230769230769231</v>
      </c>
    </row>
    <row r="12" spans="1:7" ht="12.75">
      <c r="A12" s="15" t="s">
        <v>26</v>
      </c>
      <c r="B12" s="16">
        <v>42</v>
      </c>
      <c r="C12" s="136">
        <f t="shared" si="0"/>
        <v>0.08015267175572519</v>
      </c>
      <c r="D12" s="16">
        <v>0</v>
      </c>
      <c r="E12" s="136">
        <f t="shared" si="1"/>
        <v>0</v>
      </c>
      <c r="F12" s="16">
        <v>53</v>
      </c>
      <c r="G12" s="136">
        <f t="shared" si="2"/>
        <v>0.08153846153846153</v>
      </c>
    </row>
    <row r="13" spans="1:7" ht="12.75">
      <c r="A13" s="15" t="s">
        <v>27</v>
      </c>
      <c r="B13" s="16">
        <v>47</v>
      </c>
      <c r="C13" s="136">
        <f t="shared" si="0"/>
        <v>0.08969465648854962</v>
      </c>
      <c r="D13" s="16">
        <v>0</v>
      </c>
      <c r="E13" s="136">
        <f t="shared" si="1"/>
        <v>0</v>
      </c>
      <c r="F13" s="16">
        <v>55</v>
      </c>
      <c r="G13" s="136">
        <f t="shared" si="2"/>
        <v>0.08461538461538462</v>
      </c>
    </row>
    <row r="14" spans="1:7" ht="12.75">
      <c r="A14" s="15" t="s">
        <v>28</v>
      </c>
      <c r="B14" s="16">
        <v>42</v>
      </c>
      <c r="C14" s="136">
        <f t="shared" si="0"/>
        <v>0.08015267175572519</v>
      </c>
      <c r="D14" s="16">
        <v>1</v>
      </c>
      <c r="E14" s="136">
        <f t="shared" si="1"/>
        <v>0.07692307692307693</v>
      </c>
      <c r="F14" s="16">
        <v>57</v>
      </c>
      <c r="G14" s="136">
        <f t="shared" si="2"/>
        <v>0.0876923076923077</v>
      </c>
    </row>
    <row r="15" spans="1:7" ht="12.75">
      <c r="A15" s="15" t="s">
        <v>29</v>
      </c>
      <c r="B15" s="16">
        <v>40</v>
      </c>
      <c r="C15" s="136">
        <f t="shared" si="0"/>
        <v>0.07633587786259542</v>
      </c>
      <c r="D15" s="16">
        <v>2</v>
      </c>
      <c r="E15" s="136">
        <f t="shared" si="1"/>
        <v>0.15384615384615385</v>
      </c>
      <c r="F15" s="16">
        <v>45</v>
      </c>
      <c r="G15" s="136">
        <f t="shared" si="2"/>
        <v>0.06923076923076923</v>
      </c>
    </row>
    <row r="16" spans="1:7" ht="12.75">
      <c r="A16" s="15" t="s">
        <v>30</v>
      </c>
      <c r="B16" s="16">
        <v>44</v>
      </c>
      <c r="C16" s="136">
        <f t="shared" si="0"/>
        <v>0.08396946564885496</v>
      </c>
      <c r="D16" s="16">
        <v>1</v>
      </c>
      <c r="E16" s="136">
        <f t="shared" si="1"/>
        <v>0.07692307692307693</v>
      </c>
      <c r="F16" s="16">
        <v>54</v>
      </c>
      <c r="G16" s="136">
        <f t="shared" si="2"/>
        <v>0.08307692307692308</v>
      </c>
    </row>
    <row r="17" spans="1:7" ht="12.75">
      <c r="A17" s="15" t="s">
        <v>31</v>
      </c>
      <c r="B17" s="16">
        <v>41</v>
      </c>
      <c r="C17" s="136">
        <f t="shared" si="0"/>
        <v>0.07824427480916031</v>
      </c>
      <c r="D17" s="16">
        <v>0</v>
      </c>
      <c r="E17" s="136">
        <f t="shared" si="1"/>
        <v>0</v>
      </c>
      <c r="F17" s="16">
        <v>56</v>
      </c>
      <c r="G17" s="136">
        <f t="shared" si="2"/>
        <v>0.08615384615384615</v>
      </c>
    </row>
    <row r="18" spans="1:7" ht="12.75">
      <c r="A18" s="17" t="s">
        <v>16</v>
      </c>
      <c r="B18" s="18">
        <v>524</v>
      </c>
      <c r="C18" s="137">
        <f>SUM(C6:C17)</f>
        <v>0.9999999999999999</v>
      </c>
      <c r="D18" s="18">
        <v>13</v>
      </c>
      <c r="E18" s="137">
        <f>SUM(E6:E17)</f>
        <v>1.0000000000000002</v>
      </c>
      <c r="F18" s="18">
        <v>650</v>
      </c>
      <c r="G18" s="137">
        <f>SUM(G6:G17)</f>
        <v>1</v>
      </c>
    </row>
    <row r="19" spans="1:7" ht="66.75" customHeight="1">
      <c r="A19" s="162" t="s">
        <v>307</v>
      </c>
      <c r="B19" s="162"/>
      <c r="C19" s="162"/>
      <c r="D19" s="162"/>
      <c r="E19" s="162"/>
      <c r="F19" s="162"/>
      <c r="G19" s="162"/>
    </row>
    <row r="20" spans="1:7" ht="12.75">
      <c r="A20" s="105" t="s">
        <v>306</v>
      </c>
      <c r="B20" s="3"/>
      <c r="C20" s="3"/>
      <c r="D20" s="3"/>
      <c r="E20" s="3"/>
      <c r="F20" s="3"/>
      <c r="G20" s="3"/>
    </row>
  </sheetData>
  <mergeCells count="1">
    <mergeCell ref="A19:G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selection activeCell="D34" sqref="D34"/>
    </sheetView>
  </sheetViews>
  <sheetFormatPr defaultColWidth="9.140625" defaultRowHeight="12.75"/>
  <cols>
    <col min="1" max="1" width="22.28125" style="74" customWidth="1"/>
    <col min="2" max="10" width="9.00390625" style="74" customWidth="1"/>
    <col min="11" max="16384" width="9.140625" style="74" customWidth="1"/>
  </cols>
  <sheetData>
    <row r="1" s="19" customFormat="1" ht="81.75" customHeight="1"/>
    <row r="2" s="19" customFormat="1" ht="12.75"/>
    <row r="3" ht="12.75">
      <c r="A3" s="25" t="s">
        <v>328</v>
      </c>
    </row>
    <row r="4" spans="1:10" ht="12.75">
      <c r="A4" s="30"/>
      <c r="B4" s="12" t="s">
        <v>285</v>
      </c>
      <c r="C4" s="12"/>
      <c r="D4" s="12"/>
      <c r="E4" s="12"/>
      <c r="F4" s="12"/>
      <c r="G4" s="12"/>
      <c r="H4" s="75"/>
      <c r="I4" s="23"/>
      <c r="J4" s="23"/>
    </row>
    <row r="5" spans="1:10" ht="12.75">
      <c r="A5" s="119"/>
      <c r="B5" s="11" t="s">
        <v>286</v>
      </c>
      <c r="C5" s="11"/>
      <c r="D5" s="11"/>
      <c r="E5" s="11" t="s">
        <v>287</v>
      </c>
      <c r="F5" s="11"/>
      <c r="G5" s="11"/>
      <c r="H5" s="11" t="s">
        <v>16</v>
      </c>
      <c r="I5" s="11"/>
      <c r="J5" s="11"/>
    </row>
    <row r="6" spans="1:10" ht="12.75">
      <c r="A6" s="14"/>
      <c r="B6" s="14" t="s">
        <v>1</v>
      </c>
      <c r="C6" s="14" t="s">
        <v>2</v>
      </c>
      <c r="D6" s="14" t="s">
        <v>3</v>
      </c>
      <c r="E6" s="14" t="s">
        <v>1</v>
      </c>
      <c r="F6" s="14" t="s">
        <v>2</v>
      </c>
      <c r="G6" s="14" t="s">
        <v>3</v>
      </c>
      <c r="H6" s="14" t="s">
        <v>1</v>
      </c>
      <c r="I6" s="14" t="s">
        <v>2</v>
      </c>
      <c r="J6" s="14" t="s">
        <v>3</v>
      </c>
    </row>
    <row r="7" spans="1:10" ht="12.75">
      <c r="A7" s="15" t="s">
        <v>288</v>
      </c>
      <c r="B7" s="16">
        <v>25</v>
      </c>
      <c r="C7" s="16">
        <v>0</v>
      </c>
      <c r="D7" s="16">
        <v>33</v>
      </c>
      <c r="E7" s="16">
        <v>378</v>
      </c>
      <c r="F7" s="16">
        <v>7</v>
      </c>
      <c r="G7" s="16">
        <v>459</v>
      </c>
      <c r="H7" s="16">
        <v>403</v>
      </c>
      <c r="I7" s="16">
        <v>7</v>
      </c>
      <c r="J7" s="16">
        <v>492</v>
      </c>
    </row>
    <row r="8" spans="1:10" ht="12.75">
      <c r="A8" s="15" t="s">
        <v>289</v>
      </c>
      <c r="B8" s="16">
        <v>25</v>
      </c>
      <c r="C8" s="16">
        <v>3</v>
      </c>
      <c r="D8" s="16">
        <v>33</v>
      </c>
      <c r="E8" s="16">
        <v>96</v>
      </c>
      <c r="F8" s="16">
        <v>3</v>
      </c>
      <c r="G8" s="16">
        <v>125</v>
      </c>
      <c r="H8" s="16">
        <v>121</v>
      </c>
      <c r="I8" s="16">
        <v>6</v>
      </c>
      <c r="J8" s="16">
        <v>158</v>
      </c>
    </row>
    <row r="9" spans="1:10" ht="12.75">
      <c r="A9" s="17" t="s">
        <v>16</v>
      </c>
      <c r="B9" s="18">
        <v>50</v>
      </c>
      <c r="C9" s="18">
        <v>3</v>
      </c>
      <c r="D9" s="18">
        <v>66</v>
      </c>
      <c r="E9" s="18">
        <v>474</v>
      </c>
      <c r="F9" s="18">
        <v>10</v>
      </c>
      <c r="G9" s="18">
        <v>584</v>
      </c>
      <c r="H9" s="18">
        <v>524</v>
      </c>
      <c r="I9" s="18">
        <v>13</v>
      </c>
      <c r="J9" s="18">
        <v>650</v>
      </c>
    </row>
    <row r="10" ht="12.75">
      <c r="A10" s="107" t="s">
        <v>290</v>
      </c>
    </row>
    <row r="11" ht="12.75">
      <c r="A11" s="138" t="s">
        <v>308</v>
      </c>
    </row>
    <row r="12" ht="12.75">
      <c r="A12" s="138" t="s">
        <v>309</v>
      </c>
    </row>
    <row r="13" ht="12.75">
      <c r="A13" s="138" t="s">
        <v>310</v>
      </c>
    </row>
    <row r="14" spans="1:10" ht="12.75">
      <c r="A14" s="139" t="s">
        <v>311</v>
      </c>
      <c r="B14" s="130"/>
      <c r="C14" s="130"/>
      <c r="D14" s="130"/>
      <c r="E14" s="130"/>
      <c r="F14" s="130"/>
      <c r="G14" s="140"/>
      <c r="H14" s="140"/>
      <c r="I14" s="140"/>
      <c r="J14" s="140"/>
    </row>
    <row r="15" spans="1:10" ht="57.75" customHeight="1">
      <c r="A15" s="162" t="s">
        <v>307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7" ht="12.75">
      <c r="A16" s="105" t="s">
        <v>306</v>
      </c>
      <c r="B16" s="3"/>
      <c r="C16" s="3"/>
      <c r="D16" s="3"/>
      <c r="E16" s="3"/>
      <c r="F16" s="3"/>
      <c r="G16" s="3"/>
    </row>
  </sheetData>
  <mergeCells count="1">
    <mergeCell ref="A15:J1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selection activeCell="D24" sqref="D24"/>
    </sheetView>
  </sheetViews>
  <sheetFormatPr defaultColWidth="9.140625" defaultRowHeight="12.75"/>
  <cols>
    <col min="1" max="1" width="21.57421875" style="74" customWidth="1"/>
    <col min="2" max="10" width="9.57421875" style="74" customWidth="1"/>
    <col min="11" max="16384" width="9.140625" style="74" customWidth="1"/>
  </cols>
  <sheetData>
    <row r="1" s="19" customFormat="1" ht="81.75" customHeight="1"/>
    <row r="2" s="19" customFormat="1" ht="12.75"/>
    <row r="3" ht="12.75">
      <c r="A3" s="120" t="s">
        <v>329</v>
      </c>
    </row>
    <row r="4" spans="1:10" ht="12.75">
      <c r="A4" s="30"/>
      <c r="B4" s="12" t="s">
        <v>285</v>
      </c>
      <c r="C4" s="12"/>
      <c r="D4" s="12"/>
      <c r="E4" s="12"/>
      <c r="F4" s="12"/>
      <c r="G4" s="12"/>
      <c r="H4" s="75"/>
      <c r="I4" s="23"/>
      <c r="J4" s="23"/>
    </row>
    <row r="5" spans="1:10" ht="12.75">
      <c r="A5" s="119"/>
      <c r="B5" s="11" t="s">
        <v>286</v>
      </c>
      <c r="C5" s="11"/>
      <c r="D5" s="11"/>
      <c r="E5" s="11" t="s">
        <v>287</v>
      </c>
      <c r="F5" s="11"/>
      <c r="G5" s="11"/>
      <c r="H5" s="11" t="s">
        <v>16</v>
      </c>
      <c r="I5" s="11"/>
      <c r="J5" s="11"/>
    </row>
    <row r="6" spans="1:10" ht="25.5">
      <c r="A6" s="14"/>
      <c r="B6" s="27" t="s">
        <v>291</v>
      </c>
      <c r="C6" s="27" t="s">
        <v>292</v>
      </c>
      <c r="D6" s="27" t="s">
        <v>293</v>
      </c>
      <c r="E6" s="27" t="s">
        <v>291</v>
      </c>
      <c r="F6" s="27" t="s">
        <v>292</v>
      </c>
      <c r="G6" s="27" t="s">
        <v>293</v>
      </c>
      <c r="H6" s="27" t="s">
        <v>291</v>
      </c>
      <c r="I6" s="27" t="s">
        <v>292</v>
      </c>
      <c r="J6" s="27" t="s">
        <v>293</v>
      </c>
    </row>
    <row r="7" spans="1:10" ht="12.75">
      <c r="A7" s="15" t="s">
        <v>288</v>
      </c>
      <c r="B7" s="124">
        <f>'15.3ok'!C7/'15.3ok'!B7</f>
        <v>0</v>
      </c>
      <c r="C7" s="124">
        <f>'15.3ok'!D7/'15.3ok'!B7</f>
        <v>1.32</v>
      </c>
      <c r="D7" s="124">
        <f>'15.3ok'!C7/('15.3ok'!C7+'15.3ok'!D7)</f>
        <v>0</v>
      </c>
      <c r="E7" s="124">
        <f>'15.3ok'!F7/'15.3ok'!E7</f>
        <v>0.018518518518518517</v>
      </c>
      <c r="F7" s="124">
        <f>'15.3ok'!G7/'15.3ok'!E7</f>
        <v>1.2142857142857142</v>
      </c>
      <c r="G7" s="124">
        <f>'15.3ok'!F7/('15.3ok'!F7+'15.3ok'!G7)</f>
        <v>0.015021459227467811</v>
      </c>
      <c r="H7" s="124">
        <f>'15.3ok'!I7/'15.3ok'!H7</f>
        <v>0.017369727047146403</v>
      </c>
      <c r="I7" s="124">
        <f>'15.3ok'!J7/'15.3ok'!H7</f>
        <v>1.2208436724565757</v>
      </c>
      <c r="J7" s="124">
        <f>'15.3ok'!I7/('15.3ok'!I7+'15.3ok'!J7)</f>
        <v>0.014028056112224449</v>
      </c>
    </row>
    <row r="8" spans="1:10" ht="12.75">
      <c r="A8" s="15" t="s">
        <v>289</v>
      </c>
      <c r="B8" s="124">
        <f>'15.3ok'!C8/'15.3ok'!B8</f>
        <v>0.12</v>
      </c>
      <c r="C8" s="124">
        <f>'15.3ok'!D8/'15.3ok'!B8</f>
        <v>1.32</v>
      </c>
      <c r="D8" s="124">
        <f>'15.3ok'!C8/('15.3ok'!C8+'15.3ok'!D8)</f>
        <v>0.08333333333333333</v>
      </c>
      <c r="E8" s="124">
        <f>'15.3ok'!F8/'15.3ok'!E8</f>
        <v>0.03125</v>
      </c>
      <c r="F8" s="124">
        <f>'15.3ok'!G8/'15.3ok'!E8</f>
        <v>1.3020833333333333</v>
      </c>
      <c r="G8" s="124">
        <f>'15.3ok'!F8/('15.3ok'!F8+'15.3ok'!G8)</f>
        <v>0.0234375</v>
      </c>
      <c r="H8" s="124">
        <f>'15.3ok'!I8/'15.3ok'!H8</f>
        <v>0.049586776859504134</v>
      </c>
      <c r="I8" s="124">
        <f>'15.3ok'!J8/'15.3ok'!H8</f>
        <v>1.3057851239669422</v>
      </c>
      <c r="J8" s="124">
        <f>'15.3ok'!I8/('15.3ok'!I8+'15.3ok'!J8)</f>
        <v>0.036585365853658534</v>
      </c>
    </row>
    <row r="9" spans="1:10" ht="12.75">
      <c r="A9" s="17" t="s">
        <v>16</v>
      </c>
      <c r="B9" s="125">
        <f>'15.3ok'!C9/'15.3ok'!B9</f>
        <v>0.06</v>
      </c>
      <c r="C9" s="125">
        <f>'15.3ok'!D9/'15.3ok'!B9</f>
        <v>1.32</v>
      </c>
      <c r="D9" s="125">
        <f>'15.3ok'!C9/('15.3ok'!C9+'15.3ok'!D9)</f>
        <v>0.043478260869565216</v>
      </c>
      <c r="E9" s="125">
        <f>'15.3ok'!F9/'15.3ok'!E9</f>
        <v>0.02109704641350211</v>
      </c>
      <c r="F9" s="125">
        <f>'15.3ok'!G9/'15.3ok'!E9</f>
        <v>1.2320675105485233</v>
      </c>
      <c r="G9" s="125">
        <f>'15.3ok'!F9/('15.3ok'!F9+'15.3ok'!G9)</f>
        <v>0.016835016835016835</v>
      </c>
      <c r="H9" s="125">
        <f>'15.3ok'!I9/'15.3ok'!H9</f>
        <v>0.02480916030534351</v>
      </c>
      <c r="I9" s="125">
        <f>'15.3ok'!J9/'15.3ok'!H9</f>
        <v>1.2404580152671756</v>
      </c>
      <c r="J9" s="125">
        <f>'15.3ok'!I9/('15.3ok'!I9+'15.3ok'!J9)</f>
        <v>0.0196078431372549</v>
      </c>
    </row>
    <row r="10" ht="12.75">
      <c r="A10" s="107" t="s">
        <v>290</v>
      </c>
    </row>
    <row r="11" ht="12.75">
      <c r="A11" s="138" t="s">
        <v>308</v>
      </c>
    </row>
    <row r="12" ht="12.75">
      <c r="A12" s="138" t="s">
        <v>309</v>
      </c>
    </row>
    <row r="13" ht="12.75">
      <c r="A13" s="138" t="s">
        <v>310</v>
      </c>
    </row>
    <row r="14" spans="1:10" ht="12.75">
      <c r="A14" s="139" t="s">
        <v>311</v>
      </c>
      <c r="B14" s="130"/>
      <c r="C14" s="130"/>
      <c r="D14" s="130"/>
      <c r="E14" s="130"/>
      <c r="F14" s="130"/>
      <c r="G14" s="140"/>
      <c r="H14" s="140"/>
      <c r="I14" s="140"/>
      <c r="J14" s="140"/>
    </row>
    <row r="15" spans="1:10" ht="45" customHeight="1">
      <c r="A15" s="162" t="s">
        <v>307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7" ht="12.75">
      <c r="A16" s="105" t="s">
        <v>306</v>
      </c>
      <c r="B16" s="3"/>
      <c r="C16" s="3"/>
      <c r="D16" s="3"/>
      <c r="E16" s="3"/>
      <c r="F16" s="3"/>
      <c r="G16" s="3"/>
    </row>
  </sheetData>
  <mergeCells count="1">
    <mergeCell ref="A15:J1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1"/>
  <sheetViews>
    <sheetView workbookViewId="0" topLeftCell="A1">
      <selection activeCell="D34" sqref="D34"/>
    </sheetView>
  </sheetViews>
  <sheetFormatPr defaultColWidth="9.140625" defaultRowHeight="12.75"/>
  <cols>
    <col min="1" max="1" width="37.421875" style="74" bestFit="1" customWidth="1"/>
    <col min="2" max="16384" width="9.140625" style="74" customWidth="1"/>
  </cols>
  <sheetData>
    <row r="1" s="19" customFormat="1" ht="81.75" customHeight="1"/>
    <row r="2" s="19" customFormat="1" ht="12.75"/>
    <row r="3" spans="1:10" ht="30.75" customHeight="1">
      <c r="A3" s="166" t="s">
        <v>330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 customHeight="1">
      <c r="A4" s="78"/>
      <c r="B4" s="164" t="s">
        <v>32</v>
      </c>
      <c r="C4" s="12" t="s">
        <v>33</v>
      </c>
      <c r="D4" s="12"/>
      <c r="E4" s="12" t="s">
        <v>34</v>
      </c>
      <c r="F4" s="12"/>
      <c r="G4" s="12" t="s">
        <v>259</v>
      </c>
      <c r="H4" s="12"/>
      <c r="I4" s="12" t="s">
        <v>35</v>
      </c>
      <c r="J4" s="12"/>
    </row>
    <row r="5" spans="1:10" ht="26.25" customHeight="1">
      <c r="A5" s="14" t="s">
        <v>36</v>
      </c>
      <c r="B5" s="165"/>
      <c r="C5" s="14" t="s">
        <v>2</v>
      </c>
      <c r="D5" s="14" t="s">
        <v>3</v>
      </c>
      <c r="E5" s="14" t="s">
        <v>2</v>
      </c>
      <c r="F5" s="14" t="s">
        <v>3</v>
      </c>
      <c r="G5" s="14" t="s">
        <v>2</v>
      </c>
      <c r="H5" s="14" t="s">
        <v>3</v>
      </c>
      <c r="I5" s="14" t="s">
        <v>2</v>
      </c>
      <c r="J5" s="14" t="s">
        <v>3</v>
      </c>
    </row>
    <row r="6" spans="1:10" ht="12.75">
      <c r="A6" s="15" t="s">
        <v>234</v>
      </c>
      <c r="B6" s="16">
        <v>634</v>
      </c>
      <c r="C6" s="16">
        <v>5</v>
      </c>
      <c r="D6" s="16">
        <v>234</v>
      </c>
      <c r="E6" s="16">
        <v>1</v>
      </c>
      <c r="F6" s="16">
        <v>93</v>
      </c>
      <c r="G6" s="16">
        <v>0</v>
      </c>
      <c r="H6" s="16">
        <v>0</v>
      </c>
      <c r="I6" s="16">
        <v>1</v>
      </c>
      <c r="J6" s="16">
        <v>40</v>
      </c>
    </row>
    <row r="7" spans="1:10" ht="12.75">
      <c r="A7" s="15" t="s">
        <v>294</v>
      </c>
      <c r="B7" s="16">
        <v>167</v>
      </c>
      <c r="C7" s="16">
        <v>5</v>
      </c>
      <c r="D7" s="16">
        <v>150</v>
      </c>
      <c r="E7" s="16">
        <v>0</v>
      </c>
      <c r="F7" s="16">
        <v>3</v>
      </c>
      <c r="G7" s="16">
        <v>0</v>
      </c>
      <c r="H7" s="16">
        <v>0</v>
      </c>
      <c r="I7" s="16">
        <v>0</v>
      </c>
      <c r="J7" s="16">
        <v>2</v>
      </c>
    </row>
    <row r="8" spans="1:10" ht="12.75">
      <c r="A8" s="112" t="s">
        <v>281</v>
      </c>
      <c r="B8" s="16">
        <v>64</v>
      </c>
      <c r="C8" s="16">
        <v>1</v>
      </c>
      <c r="D8" s="16">
        <v>58</v>
      </c>
      <c r="E8" s="16">
        <v>0</v>
      </c>
      <c r="F8" s="16">
        <v>5</v>
      </c>
      <c r="G8" s="16">
        <v>0</v>
      </c>
      <c r="H8" s="16">
        <v>0</v>
      </c>
      <c r="I8" s="16">
        <v>0</v>
      </c>
      <c r="J8" s="16">
        <v>3</v>
      </c>
    </row>
    <row r="9" spans="1:10" ht="12.75">
      <c r="A9" s="15" t="s">
        <v>37</v>
      </c>
      <c r="B9" s="16">
        <v>30</v>
      </c>
      <c r="C9" s="16">
        <v>0</v>
      </c>
      <c r="D9" s="16">
        <v>26</v>
      </c>
      <c r="E9" s="16">
        <v>0</v>
      </c>
      <c r="F9" s="16">
        <v>4</v>
      </c>
      <c r="G9" s="16">
        <v>0</v>
      </c>
      <c r="H9" s="16">
        <v>0</v>
      </c>
      <c r="I9" s="16">
        <v>0</v>
      </c>
      <c r="J9" s="16">
        <v>2</v>
      </c>
    </row>
    <row r="10" spans="1:10" ht="12.75">
      <c r="A10" s="15" t="s">
        <v>236</v>
      </c>
      <c r="B10" s="16">
        <v>57</v>
      </c>
      <c r="C10" s="16">
        <v>0</v>
      </c>
      <c r="D10" s="16">
        <v>18</v>
      </c>
      <c r="E10" s="16">
        <v>0</v>
      </c>
      <c r="F10" s="16">
        <v>3</v>
      </c>
      <c r="G10" s="16">
        <v>0</v>
      </c>
      <c r="H10" s="16">
        <v>0</v>
      </c>
      <c r="I10" s="16">
        <v>0</v>
      </c>
      <c r="J10" s="16">
        <v>1</v>
      </c>
    </row>
    <row r="11" spans="1:10" ht="14.25" customHeight="1">
      <c r="A11" s="15" t="s">
        <v>282</v>
      </c>
      <c r="B11" s="16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3</v>
      </c>
    </row>
    <row r="12" spans="1:10" ht="12.75">
      <c r="A12" s="15" t="s">
        <v>237</v>
      </c>
      <c r="B12" s="16">
        <v>2</v>
      </c>
      <c r="C12" s="16">
        <v>0</v>
      </c>
      <c r="D12" s="16">
        <v>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25.5">
      <c r="A13" s="15" t="s">
        <v>283</v>
      </c>
      <c r="B13" s="16">
        <v>13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6">
        <v>0</v>
      </c>
      <c r="J13" s="16">
        <v>2</v>
      </c>
    </row>
    <row r="14" spans="1:10" ht="12.75">
      <c r="A14" s="17" t="s">
        <v>16</v>
      </c>
      <c r="B14" s="79">
        <f aca="true" t="shared" si="0" ref="B14:J14">SUM(B6:B13)</f>
        <v>979</v>
      </c>
      <c r="C14" s="79">
        <f t="shared" si="0"/>
        <v>11</v>
      </c>
      <c r="D14" s="79">
        <f t="shared" si="0"/>
        <v>488</v>
      </c>
      <c r="E14" s="79">
        <f t="shared" si="0"/>
        <v>1</v>
      </c>
      <c r="F14" s="79">
        <f t="shared" si="0"/>
        <v>108</v>
      </c>
      <c r="G14" s="79">
        <f t="shared" si="0"/>
        <v>0</v>
      </c>
      <c r="H14" s="79">
        <f t="shared" si="0"/>
        <v>1</v>
      </c>
      <c r="I14" s="79">
        <f t="shared" si="0"/>
        <v>1</v>
      </c>
      <c r="J14" s="79">
        <f t="shared" si="0"/>
        <v>53</v>
      </c>
    </row>
    <row r="15" spans="1:10" ht="46.5" customHeight="1">
      <c r="A15" s="162" t="s">
        <v>307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7" ht="12.75">
      <c r="A16" s="105" t="s">
        <v>306</v>
      </c>
      <c r="B16" s="3"/>
      <c r="C16" s="3"/>
      <c r="D16" s="3"/>
      <c r="E16" s="3"/>
      <c r="F16" s="3"/>
      <c r="G16" s="3"/>
    </row>
    <row r="17" spans="8:9" ht="12.75">
      <c r="H17" s="155"/>
      <c r="I17" s="155"/>
    </row>
    <row r="20" ht="12.75">
      <c r="F20" s="155"/>
    </row>
    <row r="21" spans="1:10" ht="12.75">
      <c r="A21" s="156" t="s">
        <v>331</v>
      </c>
      <c r="B21" s="126"/>
      <c r="C21" s="126"/>
      <c r="D21" s="126"/>
      <c r="E21" s="126"/>
      <c r="F21" s="126"/>
      <c r="G21" s="126"/>
      <c r="H21" s="126"/>
      <c r="I21" s="126"/>
      <c r="J21" s="126"/>
    </row>
  </sheetData>
  <mergeCells count="3">
    <mergeCell ref="B4:B5"/>
    <mergeCell ref="A15:J15"/>
    <mergeCell ref="A3:J3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selection activeCell="D31" sqref="D31"/>
    </sheetView>
  </sheetViews>
  <sheetFormatPr defaultColWidth="9.140625" defaultRowHeight="12.75"/>
  <cols>
    <col min="1" max="1" width="31.421875" style="19" customWidth="1"/>
    <col min="2" max="10" width="8.57421875" style="19" customWidth="1"/>
    <col min="11" max="16384" width="9.140625" style="19" customWidth="1"/>
  </cols>
  <sheetData>
    <row r="1" ht="81.75" customHeight="1"/>
    <row r="2" ht="12.75"/>
    <row r="3" spans="1:10" ht="19.5" customHeight="1">
      <c r="A3" s="1" t="s">
        <v>332</v>
      </c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97"/>
      <c r="B4" s="28" t="s">
        <v>3</v>
      </c>
      <c r="C4" s="28"/>
      <c r="D4" s="28"/>
      <c r="E4" s="28" t="s">
        <v>2</v>
      </c>
      <c r="F4" s="28"/>
      <c r="G4" s="28"/>
      <c r="H4" s="28" t="s">
        <v>38</v>
      </c>
      <c r="I4" s="28"/>
      <c r="J4" s="28"/>
    </row>
    <row r="5" spans="1:10" ht="18" customHeight="1">
      <c r="A5" s="80" t="s">
        <v>89</v>
      </c>
      <c r="B5" s="4" t="s">
        <v>39</v>
      </c>
      <c r="C5" s="4" t="s">
        <v>40</v>
      </c>
      <c r="D5" s="4" t="s">
        <v>42</v>
      </c>
      <c r="E5" s="8" t="s">
        <v>39</v>
      </c>
      <c r="F5" s="8" t="s">
        <v>40</v>
      </c>
      <c r="G5" s="8" t="s">
        <v>42</v>
      </c>
      <c r="H5" s="4" t="s">
        <v>39</v>
      </c>
      <c r="I5" s="4" t="s">
        <v>40</v>
      </c>
      <c r="J5" s="4" t="s">
        <v>42</v>
      </c>
    </row>
    <row r="6" spans="1:10" ht="12.75">
      <c r="A6" s="3" t="s">
        <v>43</v>
      </c>
      <c r="B6" s="3">
        <v>154</v>
      </c>
      <c r="C6" s="3">
        <v>173</v>
      </c>
      <c r="D6" s="3">
        <f aca="true" t="shared" si="0" ref="D6:D14">SUM(B6:C6)</f>
        <v>327</v>
      </c>
      <c r="E6" s="3">
        <v>5</v>
      </c>
      <c r="F6" s="3">
        <v>1</v>
      </c>
      <c r="G6" s="3">
        <f aca="true" t="shared" si="1" ref="G6:G14">SUM(E6:F6)</f>
        <v>6</v>
      </c>
      <c r="H6" s="3">
        <f aca="true" t="shared" si="2" ref="H6:H14">B6+E6</f>
        <v>159</v>
      </c>
      <c r="I6" s="3">
        <f aca="true" t="shared" si="3" ref="I6:I14">C6+F6</f>
        <v>174</v>
      </c>
      <c r="J6" s="3">
        <f aca="true" t="shared" si="4" ref="J6:J14">D6+G6</f>
        <v>333</v>
      </c>
    </row>
    <row r="7" spans="1:10" ht="12.75">
      <c r="A7" s="3" t="s">
        <v>238</v>
      </c>
      <c r="B7" s="3">
        <v>18</v>
      </c>
      <c r="C7" s="3">
        <v>3</v>
      </c>
      <c r="D7" s="3">
        <f t="shared" si="0"/>
        <v>21</v>
      </c>
      <c r="E7" s="3">
        <v>0</v>
      </c>
      <c r="F7" s="3">
        <v>0</v>
      </c>
      <c r="G7" s="3">
        <f t="shared" si="1"/>
        <v>0</v>
      </c>
      <c r="H7" s="3">
        <f t="shared" si="2"/>
        <v>18</v>
      </c>
      <c r="I7" s="3">
        <f t="shared" si="3"/>
        <v>3</v>
      </c>
      <c r="J7" s="3">
        <f t="shared" si="4"/>
        <v>21</v>
      </c>
    </row>
    <row r="8" spans="1:10" ht="12.75">
      <c r="A8" s="3" t="s">
        <v>44</v>
      </c>
      <c r="B8" s="3">
        <v>81</v>
      </c>
      <c r="C8" s="3">
        <v>72</v>
      </c>
      <c r="D8" s="3">
        <f t="shared" si="0"/>
        <v>153</v>
      </c>
      <c r="E8" s="3">
        <v>2</v>
      </c>
      <c r="F8" s="3">
        <v>3</v>
      </c>
      <c r="G8" s="3">
        <f t="shared" si="1"/>
        <v>5</v>
      </c>
      <c r="H8" s="3">
        <f t="shared" si="2"/>
        <v>83</v>
      </c>
      <c r="I8" s="3">
        <f t="shared" si="3"/>
        <v>75</v>
      </c>
      <c r="J8" s="3">
        <f t="shared" si="4"/>
        <v>158</v>
      </c>
    </row>
    <row r="9" spans="1:10" ht="12.75">
      <c r="A9" s="3" t="s">
        <v>45</v>
      </c>
      <c r="B9" s="3">
        <v>23</v>
      </c>
      <c r="C9" s="3">
        <v>7</v>
      </c>
      <c r="D9" s="3">
        <f t="shared" si="0"/>
        <v>30</v>
      </c>
      <c r="E9" s="3">
        <v>0</v>
      </c>
      <c r="F9" s="3">
        <v>0</v>
      </c>
      <c r="G9" s="3">
        <f t="shared" si="1"/>
        <v>0</v>
      </c>
      <c r="H9" s="3">
        <f t="shared" si="2"/>
        <v>23</v>
      </c>
      <c r="I9" s="3">
        <f t="shared" si="3"/>
        <v>7</v>
      </c>
      <c r="J9" s="3">
        <f t="shared" si="4"/>
        <v>30</v>
      </c>
    </row>
    <row r="10" spans="1:10" ht="12.75">
      <c r="A10" s="3" t="s">
        <v>46</v>
      </c>
      <c r="B10" s="3">
        <v>54</v>
      </c>
      <c r="C10" s="3">
        <v>9</v>
      </c>
      <c r="D10" s="3">
        <f t="shared" si="0"/>
        <v>63</v>
      </c>
      <c r="E10" s="3">
        <v>1</v>
      </c>
      <c r="F10" s="3">
        <v>0</v>
      </c>
      <c r="G10" s="3">
        <f t="shared" si="1"/>
        <v>1</v>
      </c>
      <c r="H10" s="3">
        <f t="shared" si="2"/>
        <v>55</v>
      </c>
      <c r="I10" s="3">
        <f t="shared" si="3"/>
        <v>9</v>
      </c>
      <c r="J10" s="3">
        <f t="shared" si="4"/>
        <v>64</v>
      </c>
    </row>
    <row r="11" spans="1:10" ht="12.75">
      <c r="A11" s="24" t="s">
        <v>260</v>
      </c>
      <c r="B11" s="3">
        <v>2</v>
      </c>
      <c r="C11" s="3">
        <v>0</v>
      </c>
      <c r="D11" s="3">
        <f t="shared" si="0"/>
        <v>2</v>
      </c>
      <c r="E11" s="3">
        <v>0</v>
      </c>
      <c r="F11" s="3">
        <v>0</v>
      </c>
      <c r="G11" s="3">
        <f t="shared" si="1"/>
        <v>0</v>
      </c>
      <c r="H11" s="3">
        <f t="shared" si="2"/>
        <v>2</v>
      </c>
      <c r="I11" s="3">
        <f t="shared" si="3"/>
        <v>0</v>
      </c>
      <c r="J11" s="3">
        <f t="shared" si="4"/>
        <v>2</v>
      </c>
    </row>
    <row r="12" spans="1:10" ht="25.5">
      <c r="A12" s="20" t="s">
        <v>278</v>
      </c>
      <c r="B12" s="3">
        <v>0</v>
      </c>
      <c r="C12" s="3">
        <v>1</v>
      </c>
      <c r="D12" s="3">
        <f t="shared" si="0"/>
        <v>1</v>
      </c>
      <c r="E12" s="3">
        <v>0</v>
      </c>
      <c r="F12" s="3">
        <v>0</v>
      </c>
      <c r="G12" s="3">
        <f t="shared" si="1"/>
        <v>0</v>
      </c>
      <c r="H12" s="3">
        <f t="shared" si="2"/>
        <v>0</v>
      </c>
      <c r="I12" s="3">
        <f t="shared" si="3"/>
        <v>1</v>
      </c>
      <c r="J12" s="3">
        <f t="shared" si="4"/>
        <v>1</v>
      </c>
    </row>
    <row r="13" spans="1:10" ht="12.75">
      <c r="A13" s="20" t="s">
        <v>47</v>
      </c>
      <c r="B13" s="3">
        <v>21</v>
      </c>
      <c r="C13" s="3">
        <v>32</v>
      </c>
      <c r="D13" s="3">
        <f t="shared" si="0"/>
        <v>53</v>
      </c>
      <c r="E13" s="3">
        <v>1</v>
      </c>
      <c r="F13" s="3">
        <v>0</v>
      </c>
      <c r="G13" s="3">
        <f t="shared" si="1"/>
        <v>1</v>
      </c>
      <c r="H13" s="3">
        <f t="shared" si="2"/>
        <v>22</v>
      </c>
      <c r="I13" s="3">
        <f t="shared" si="3"/>
        <v>32</v>
      </c>
      <c r="J13" s="3">
        <f t="shared" si="4"/>
        <v>54</v>
      </c>
    </row>
    <row r="14" spans="1:10" ht="12.75">
      <c r="A14" s="21" t="s">
        <v>42</v>
      </c>
      <c r="B14" s="2">
        <v>353</v>
      </c>
      <c r="C14" s="2">
        <v>297</v>
      </c>
      <c r="D14" s="2">
        <f t="shared" si="0"/>
        <v>650</v>
      </c>
      <c r="E14" s="2">
        <v>9</v>
      </c>
      <c r="F14" s="2">
        <v>4</v>
      </c>
      <c r="G14" s="2">
        <f t="shared" si="1"/>
        <v>13</v>
      </c>
      <c r="H14" s="2">
        <f t="shared" si="2"/>
        <v>362</v>
      </c>
      <c r="I14" s="2">
        <f t="shared" si="3"/>
        <v>301</v>
      </c>
      <c r="J14" s="2">
        <f t="shared" si="4"/>
        <v>663</v>
      </c>
    </row>
    <row r="15" spans="1:10" s="74" customFormat="1" ht="45.75" customHeight="1">
      <c r="A15" s="162" t="s">
        <v>307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7" ht="12.75">
      <c r="A16" s="105" t="s">
        <v>306</v>
      </c>
      <c r="B16" s="3"/>
      <c r="C16" s="3"/>
      <c r="D16" s="3"/>
      <c r="E16" s="3"/>
      <c r="F16" s="3"/>
      <c r="G16" s="3"/>
    </row>
  </sheetData>
  <mergeCells count="1">
    <mergeCell ref="A15:J1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6"/>
  <sheetViews>
    <sheetView workbookViewId="0" topLeftCell="A1">
      <selection activeCell="E29" sqref="E29"/>
    </sheetView>
  </sheetViews>
  <sheetFormatPr defaultColWidth="9.140625" defaultRowHeight="12.75"/>
  <cols>
    <col min="1" max="1" width="32.00390625" style="3" customWidth="1"/>
    <col min="2" max="18" width="7.421875" style="3" customWidth="1"/>
    <col min="19" max="16384" width="9.140625" style="3" customWidth="1"/>
  </cols>
  <sheetData>
    <row r="1" s="19" customFormat="1" ht="81.75" customHeight="1"/>
    <row r="2" s="19" customFormat="1" ht="12.75"/>
    <row r="3" spans="1:2" ht="20.25" customHeight="1">
      <c r="A3" s="81" t="s">
        <v>333</v>
      </c>
      <c r="B3" s="81"/>
    </row>
    <row r="4" spans="1:18" ht="12.75">
      <c r="A4" s="29"/>
      <c r="B4" s="28" t="s">
        <v>48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</row>
    <row r="5" spans="1:18" s="83" customFormat="1" ht="27" customHeight="1">
      <c r="A5" s="82"/>
      <c r="B5" s="82" t="s">
        <v>41</v>
      </c>
      <c r="C5" s="82" t="s">
        <v>49</v>
      </c>
      <c r="D5" s="82" t="s">
        <v>50</v>
      </c>
      <c r="E5" s="82" t="s">
        <v>51</v>
      </c>
      <c r="F5" s="82" t="s">
        <v>52</v>
      </c>
      <c r="G5" s="82" t="s">
        <v>53</v>
      </c>
      <c r="H5" s="82" t="s">
        <v>54</v>
      </c>
      <c r="I5" s="82" t="s">
        <v>55</v>
      </c>
      <c r="J5" s="82" t="s">
        <v>56</v>
      </c>
      <c r="K5" s="82" t="s">
        <v>57</v>
      </c>
      <c r="L5" s="82" t="s">
        <v>58</v>
      </c>
      <c r="M5" s="82" t="s">
        <v>59</v>
      </c>
      <c r="N5" s="82" t="s">
        <v>60</v>
      </c>
      <c r="O5" s="82" t="s">
        <v>61</v>
      </c>
      <c r="P5" s="82" t="s">
        <v>62</v>
      </c>
      <c r="Q5" s="82" t="s">
        <v>63</v>
      </c>
      <c r="R5" s="22" t="s">
        <v>42</v>
      </c>
    </row>
    <row r="6" spans="1:18" ht="12.75">
      <c r="A6" s="3" t="s">
        <v>43</v>
      </c>
      <c r="B6" s="3">
        <v>3</v>
      </c>
      <c r="C6" s="3">
        <v>17</v>
      </c>
      <c r="D6" s="3">
        <v>8</v>
      </c>
      <c r="E6" s="3">
        <v>34</v>
      </c>
      <c r="F6" s="3">
        <v>47</v>
      </c>
      <c r="G6" s="3">
        <v>30</v>
      </c>
      <c r="H6" s="3">
        <v>28</v>
      </c>
      <c r="I6" s="3">
        <v>37</v>
      </c>
      <c r="J6" s="3">
        <v>29</v>
      </c>
      <c r="K6" s="3">
        <v>21</v>
      </c>
      <c r="L6" s="3">
        <v>18</v>
      </c>
      <c r="M6" s="3">
        <v>13</v>
      </c>
      <c r="N6" s="3">
        <v>14</v>
      </c>
      <c r="O6" s="3">
        <v>10</v>
      </c>
      <c r="P6" s="3">
        <v>1</v>
      </c>
      <c r="Q6" s="3">
        <v>17</v>
      </c>
      <c r="R6" s="3">
        <v>333</v>
      </c>
    </row>
    <row r="7" spans="1:18" ht="12.75">
      <c r="A7" s="3" t="s">
        <v>238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2</v>
      </c>
      <c r="I7" s="3">
        <v>2</v>
      </c>
      <c r="J7" s="3">
        <v>3</v>
      </c>
      <c r="K7" s="3">
        <v>5</v>
      </c>
      <c r="L7" s="3">
        <v>3</v>
      </c>
      <c r="M7" s="3">
        <v>4</v>
      </c>
      <c r="N7" s="3">
        <v>0</v>
      </c>
      <c r="O7" s="3">
        <v>1</v>
      </c>
      <c r="P7" s="3">
        <v>0</v>
      </c>
      <c r="Q7" s="3">
        <v>0</v>
      </c>
      <c r="R7" s="3">
        <v>21</v>
      </c>
    </row>
    <row r="8" spans="1:18" ht="12.75">
      <c r="A8" s="3" t="s">
        <v>44</v>
      </c>
      <c r="B8" s="3">
        <v>2</v>
      </c>
      <c r="C8" s="3">
        <v>5</v>
      </c>
      <c r="D8" s="3">
        <v>16</v>
      </c>
      <c r="E8" s="3">
        <v>14</v>
      </c>
      <c r="F8" s="3">
        <v>18</v>
      </c>
      <c r="G8" s="3">
        <v>9</v>
      </c>
      <c r="H8" s="3">
        <v>10</v>
      </c>
      <c r="I8" s="3">
        <v>10</v>
      </c>
      <c r="J8" s="3">
        <v>6</v>
      </c>
      <c r="K8" s="3">
        <v>10</v>
      </c>
      <c r="L8" s="3">
        <v>7</v>
      </c>
      <c r="M8" s="3">
        <v>11</v>
      </c>
      <c r="N8" s="3">
        <v>7</v>
      </c>
      <c r="O8" s="3">
        <v>12</v>
      </c>
      <c r="P8" s="3">
        <v>7</v>
      </c>
      <c r="Q8" s="3">
        <v>9</v>
      </c>
      <c r="R8" s="3">
        <v>158</v>
      </c>
    </row>
    <row r="9" spans="1:18" ht="12.75">
      <c r="A9" s="3" t="s">
        <v>45</v>
      </c>
      <c r="B9" s="3">
        <v>0</v>
      </c>
      <c r="C9" s="3">
        <v>0</v>
      </c>
      <c r="D9" s="3">
        <v>8</v>
      </c>
      <c r="E9" s="3">
        <v>4</v>
      </c>
      <c r="F9" s="3">
        <v>7</v>
      </c>
      <c r="G9" s="3">
        <v>2</v>
      </c>
      <c r="H9" s="3">
        <v>2</v>
      </c>
      <c r="I9" s="3">
        <v>0</v>
      </c>
      <c r="J9" s="3">
        <v>2</v>
      </c>
      <c r="K9" s="3">
        <v>2</v>
      </c>
      <c r="L9" s="3">
        <v>1</v>
      </c>
      <c r="M9" s="3">
        <v>0</v>
      </c>
      <c r="N9" s="3">
        <v>1</v>
      </c>
      <c r="O9" s="3">
        <v>1</v>
      </c>
      <c r="P9" s="3">
        <v>0</v>
      </c>
      <c r="Q9" s="3">
        <v>0</v>
      </c>
      <c r="R9" s="3">
        <v>30</v>
      </c>
    </row>
    <row r="10" spans="1:18" ht="12.75">
      <c r="A10" s="3" t="s">
        <v>46</v>
      </c>
      <c r="B10" s="3">
        <v>0</v>
      </c>
      <c r="C10" s="3">
        <v>0</v>
      </c>
      <c r="D10" s="3">
        <v>4</v>
      </c>
      <c r="E10" s="3">
        <v>6</v>
      </c>
      <c r="F10" s="3">
        <v>5</v>
      </c>
      <c r="G10" s="3">
        <v>4</v>
      </c>
      <c r="H10" s="3">
        <v>6</v>
      </c>
      <c r="I10" s="3">
        <v>5</v>
      </c>
      <c r="J10" s="3">
        <v>12</v>
      </c>
      <c r="K10" s="3">
        <v>3</v>
      </c>
      <c r="L10" s="3">
        <v>8</v>
      </c>
      <c r="M10" s="3">
        <v>6</v>
      </c>
      <c r="N10" s="3">
        <v>2</v>
      </c>
      <c r="O10" s="3">
        <v>2</v>
      </c>
      <c r="P10" s="3">
        <v>0</v>
      </c>
      <c r="Q10" s="3">
        <v>0</v>
      </c>
      <c r="R10" s="3">
        <v>64</v>
      </c>
    </row>
    <row r="11" spans="1:18" ht="12.75">
      <c r="A11" s="24" t="s">
        <v>260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</row>
    <row r="12" spans="1:18" ht="25.5">
      <c r="A12" s="20" t="s">
        <v>278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</row>
    <row r="13" spans="1:18" ht="15" customHeight="1">
      <c r="A13" s="20" t="s">
        <v>47</v>
      </c>
      <c r="B13" s="3">
        <v>0</v>
      </c>
      <c r="C13" s="3">
        <v>0</v>
      </c>
      <c r="D13" s="3">
        <v>4</v>
      </c>
      <c r="E13" s="3">
        <v>6</v>
      </c>
      <c r="F13" s="3">
        <v>0</v>
      </c>
      <c r="G13" s="3">
        <v>3</v>
      </c>
      <c r="H13" s="3">
        <v>4</v>
      </c>
      <c r="I13" s="3">
        <v>4</v>
      </c>
      <c r="J13" s="3">
        <v>3</v>
      </c>
      <c r="K13" s="3">
        <v>3</v>
      </c>
      <c r="L13" s="3">
        <v>5</v>
      </c>
      <c r="M13" s="3">
        <v>2</v>
      </c>
      <c r="N13" s="3">
        <v>3</v>
      </c>
      <c r="O13" s="3">
        <v>3</v>
      </c>
      <c r="P13" s="3">
        <v>7</v>
      </c>
      <c r="Q13" s="3">
        <v>7</v>
      </c>
      <c r="R13" s="3">
        <v>54</v>
      </c>
    </row>
    <row r="14" spans="1:18" ht="12.75">
      <c r="A14" s="21" t="s">
        <v>42</v>
      </c>
      <c r="B14" s="2">
        <v>6</v>
      </c>
      <c r="C14" s="2">
        <v>22</v>
      </c>
      <c r="D14" s="2">
        <v>40</v>
      </c>
      <c r="E14" s="2">
        <v>65</v>
      </c>
      <c r="F14" s="2">
        <v>77</v>
      </c>
      <c r="G14" s="2">
        <v>48</v>
      </c>
      <c r="H14" s="2">
        <v>54</v>
      </c>
      <c r="I14" s="2">
        <v>58</v>
      </c>
      <c r="J14" s="2">
        <v>55</v>
      </c>
      <c r="K14" s="2">
        <v>44</v>
      </c>
      <c r="L14" s="2">
        <v>42</v>
      </c>
      <c r="M14" s="2">
        <v>36</v>
      </c>
      <c r="N14" s="2">
        <v>27</v>
      </c>
      <c r="O14" s="2">
        <v>29</v>
      </c>
      <c r="P14" s="2">
        <v>15</v>
      </c>
      <c r="Q14" s="2">
        <v>33</v>
      </c>
      <c r="R14" s="2">
        <v>663</v>
      </c>
    </row>
    <row r="15" spans="1:18" s="74" customFormat="1" ht="34.5" customHeight="1">
      <c r="A15" s="162" t="s">
        <v>307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7"/>
      <c r="L15" s="167"/>
      <c r="M15" s="167"/>
      <c r="N15" s="167"/>
      <c r="O15" s="167"/>
      <c r="P15" s="167"/>
      <c r="Q15" s="167"/>
      <c r="R15" s="167"/>
    </row>
    <row r="16" ht="12.75">
      <c r="A16" s="105" t="s">
        <v>306</v>
      </c>
    </row>
  </sheetData>
  <mergeCells count="1">
    <mergeCell ref="A15:R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29"/>
  <sheetViews>
    <sheetView workbookViewId="0" topLeftCell="A1">
      <selection activeCell="O32" sqref="O32"/>
    </sheetView>
  </sheetViews>
  <sheetFormatPr defaultColWidth="9.140625" defaultRowHeight="12.75"/>
  <cols>
    <col min="1" max="1" width="39.421875" style="86" customWidth="1"/>
    <col min="2" max="2" width="7.57421875" style="86" customWidth="1"/>
    <col min="3" max="4" width="6.8515625" style="86" customWidth="1"/>
    <col min="5" max="5" width="7.57421875" style="86" customWidth="1"/>
    <col min="6" max="7" width="6.8515625" style="86" customWidth="1"/>
    <col min="8" max="8" width="7.57421875" style="86" customWidth="1"/>
    <col min="9" max="10" width="6.8515625" style="86" customWidth="1"/>
    <col min="11" max="11" width="7.57421875" style="86" customWidth="1"/>
    <col min="12" max="13" width="6.8515625" style="86" customWidth="1"/>
    <col min="14" max="14" width="7.57421875" style="86" customWidth="1"/>
    <col min="15" max="16" width="6.8515625" style="86" customWidth="1"/>
    <col min="17" max="16384" width="9.140625" style="86" customWidth="1"/>
  </cols>
  <sheetData>
    <row r="1" s="19" customFormat="1" ht="81.75" customHeight="1"/>
    <row r="2" s="19" customFormat="1" ht="12.75"/>
    <row r="3" spans="1:16" ht="12.75">
      <c r="A3" s="84" t="s">
        <v>334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2.75">
      <c r="A4" s="87"/>
      <c r="B4" s="88" t="s">
        <v>64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 t="s">
        <v>16</v>
      </c>
      <c r="O4" s="89"/>
      <c r="P4" s="89"/>
    </row>
    <row r="5" spans="1:16" ht="26.25" customHeight="1">
      <c r="A5" s="90"/>
      <c r="B5" s="88" t="s">
        <v>65</v>
      </c>
      <c r="C5" s="88"/>
      <c r="D5" s="88"/>
      <c r="E5" s="88" t="s">
        <v>66</v>
      </c>
      <c r="F5" s="88"/>
      <c r="G5" s="88"/>
      <c r="H5" s="88" t="s">
        <v>239</v>
      </c>
      <c r="I5" s="88"/>
      <c r="J5" s="88"/>
      <c r="K5" s="88" t="s">
        <v>67</v>
      </c>
      <c r="L5" s="88"/>
      <c r="M5" s="88"/>
      <c r="N5" s="91"/>
      <c r="O5" s="91"/>
      <c r="P5" s="91"/>
    </row>
    <row r="6" spans="1:16" ht="16.5" customHeight="1">
      <c r="A6" s="91" t="s">
        <v>69</v>
      </c>
      <c r="B6" s="92" t="s">
        <v>1</v>
      </c>
      <c r="C6" s="92" t="s">
        <v>2</v>
      </c>
      <c r="D6" s="92" t="s">
        <v>3</v>
      </c>
      <c r="E6" s="92" t="s">
        <v>1</v>
      </c>
      <c r="F6" s="92" t="s">
        <v>2</v>
      </c>
      <c r="G6" s="92" t="s">
        <v>3</v>
      </c>
      <c r="H6" s="92" t="s">
        <v>1</v>
      </c>
      <c r="I6" s="92" t="s">
        <v>2</v>
      </c>
      <c r="J6" s="92" t="s">
        <v>3</v>
      </c>
      <c r="K6" s="92" t="s">
        <v>1</v>
      </c>
      <c r="L6" s="92" t="s">
        <v>2</v>
      </c>
      <c r="M6" s="92" t="s">
        <v>3</v>
      </c>
      <c r="N6" s="92" t="s">
        <v>1</v>
      </c>
      <c r="O6" s="92" t="s">
        <v>2</v>
      </c>
      <c r="P6" s="92" t="s">
        <v>3</v>
      </c>
    </row>
    <row r="7" spans="1:16" ht="12.75">
      <c r="A7" s="24" t="s">
        <v>240</v>
      </c>
      <c r="B7" s="16">
        <v>65</v>
      </c>
      <c r="C7" s="16">
        <v>0</v>
      </c>
      <c r="D7" s="16">
        <v>74</v>
      </c>
      <c r="E7" s="16">
        <v>1</v>
      </c>
      <c r="F7" s="16">
        <v>0</v>
      </c>
      <c r="G7" s="16">
        <v>1</v>
      </c>
      <c r="H7" s="16">
        <v>0</v>
      </c>
      <c r="I7" s="16">
        <v>0</v>
      </c>
      <c r="J7" s="16">
        <v>0</v>
      </c>
      <c r="K7" s="16">
        <v>2</v>
      </c>
      <c r="L7" s="16">
        <v>0</v>
      </c>
      <c r="M7" s="16">
        <v>2</v>
      </c>
      <c r="N7" s="16">
        <v>68</v>
      </c>
      <c r="O7" s="16">
        <v>0</v>
      </c>
      <c r="P7" s="16">
        <v>77</v>
      </c>
    </row>
    <row r="8" spans="1:16" ht="12.75">
      <c r="A8" s="24" t="s">
        <v>241</v>
      </c>
      <c r="B8" s="16">
        <v>3</v>
      </c>
      <c r="C8" s="16">
        <v>0</v>
      </c>
      <c r="D8" s="16">
        <v>3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3</v>
      </c>
      <c r="O8" s="16">
        <v>0</v>
      </c>
      <c r="P8" s="16">
        <v>3</v>
      </c>
    </row>
    <row r="9" spans="1:16" ht="12.75">
      <c r="A9" s="24" t="s">
        <v>242</v>
      </c>
      <c r="B9" s="16">
        <v>9</v>
      </c>
      <c r="C9" s="16">
        <v>0</v>
      </c>
      <c r="D9" s="16">
        <v>9</v>
      </c>
      <c r="E9" s="16">
        <v>3</v>
      </c>
      <c r="F9" s="16">
        <v>0</v>
      </c>
      <c r="G9" s="16">
        <v>3</v>
      </c>
      <c r="H9" s="16">
        <v>0</v>
      </c>
      <c r="I9" s="16">
        <v>0</v>
      </c>
      <c r="J9" s="16">
        <v>0</v>
      </c>
      <c r="K9" s="16">
        <v>1</v>
      </c>
      <c r="L9" s="16">
        <v>1</v>
      </c>
      <c r="M9" s="16">
        <v>0</v>
      </c>
      <c r="N9" s="16">
        <v>13</v>
      </c>
      <c r="O9" s="16">
        <v>1</v>
      </c>
      <c r="P9" s="16">
        <v>12</v>
      </c>
    </row>
    <row r="10" spans="1:16" ht="12.75">
      <c r="A10" s="24" t="s">
        <v>284</v>
      </c>
      <c r="B10" s="16">
        <v>1</v>
      </c>
      <c r="C10" s="16">
        <v>0</v>
      </c>
      <c r="D10" s="16">
        <v>1</v>
      </c>
      <c r="E10" s="16">
        <v>1</v>
      </c>
      <c r="F10" s="16">
        <v>0</v>
      </c>
      <c r="G10" s="16">
        <v>3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2</v>
      </c>
      <c r="O10" s="16">
        <v>0</v>
      </c>
      <c r="P10" s="16">
        <v>4</v>
      </c>
    </row>
    <row r="11" spans="1:16" ht="12.75">
      <c r="A11" s="24" t="s">
        <v>272</v>
      </c>
      <c r="B11" s="16">
        <v>1</v>
      </c>
      <c r="C11" s="16">
        <v>0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16">
        <v>1</v>
      </c>
    </row>
    <row r="12" spans="1:16" ht="12.75">
      <c r="A12" s="24" t="s">
        <v>70</v>
      </c>
      <c r="B12" s="16">
        <v>31</v>
      </c>
      <c r="C12" s="16">
        <v>1</v>
      </c>
      <c r="D12" s="16">
        <v>33</v>
      </c>
      <c r="E12" s="16">
        <v>12</v>
      </c>
      <c r="F12" s="16">
        <v>2</v>
      </c>
      <c r="G12" s="16">
        <v>13</v>
      </c>
      <c r="H12" s="16">
        <v>1</v>
      </c>
      <c r="I12" s="16">
        <v>0</v>
      </c>
      <c r="J12" s="16">
        <v>1</v>
      </c>
      <c r="K12" s="16">
        <v>2</v>
      </c>
      <c r="L12" s="16">
        <v>0</v>
      </c>
      <c r="M12" s="16">
        <v>2</v>
      </c>
      <c r="N12" s="16">
        <v>46</v>
      </c>
      <c r="O12" s="16">
        <v>3</v>
      </c>
      <c r="P12" s="16">
        <v>49</v>
      </c>
    </row>
    <row r="13" spans="1:16" ht="12.75">
      <c r="A13" s="24" t="s">
        <v>71</v>
      </c>
      <c r="B13" s="16">
        <v>151</v>
      </c>
      <c r="C13" s="16">
        <v>1</v>
      </c>
      <c r="D13" s="16">
        <v>239</v>
      </c>
      <c r="E13" s="16">
        <v>8</v>
      </c>
      <c r="F13" s="16">
        <v>0</v>
      </c>
      <c r="G13" s="16">
        <v>13</v>
      </c>
      <c r="H13" s="16">
        <v>1</v>
      </c>
      <c r="I13" s="16">
        <v>0</v>
      </c>
      <c r="J13" s="16">
        <v>3</v>
      </c>
      <c r="K13" s="16">
        <v>19</v>
      </c>
      <c r="L13" s="16">
        <v>2</v>
      </c>
      <c r="M13" s="16">
        <v>33</v>
      </c>
      <c r="N13" s="16">
        <v>179</v>
      </c>
      <c r="O13" s="16">
        <v>3</v>
      </c>
      <c r="P13" s="16">
        <v>288</v>
      </c>
    </row>
    <row r="14" spans="1:16" ht="12.75">
      <c r="A14" s="24" t="s">
        <v>243</v>
      </c>
      <c r="B14" s="16">
        <v>5</v>
      </c>
      <c r="C14" s="16">
        <v>0</v>
      </c>
      <c r="D14" s="16">
        <v>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5</v>
      </c>
      <c r="O14" s="16">
        <v>0</v>
      </c>
      <c r="P14" s="16">
        <v>6</v>
      </c>
    </row>
    <row r="15" spans="1:16" ht="12.75">
      <c r="A15" s="24" t="s">
        <v>244</v>
      </c>
      <c r="B15" s="16">
        <v>128</v>
      </c>
      <c r="C15" s="16">
        <v>5</v>
      </c>
      <c r="D15" s="16">
        <v>127</v>
      </c>
      <c r="E15" s="16">
        <v>1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1</v>
      </c>
      <c r="N15" s="16">
        <v>130</v>
      </c>
      <c r="O15" s="16">
        <v>5</v>
      </c>
      <c r="P15" s="16">
        <v>129</v>
      </c>
    </row>
    <row r="16" spans="1:16" ht="12.75">
      <c r="A16" s="24" t="s">
        <v>245</v>
      </c>
      <c r="B16" s="16">
        <v>4</v>
      </c>
      <c r="C16" s="16">
        <v>0</v>
      </c>
      <c r="D16" s="16">
        <v>5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4</v>
      </c>
      <c r="O16" s="16">
        <v>0</v>
      </c>
      <c r="P16" s="16">
        <v>5</v>
      </c>
    </row>
    <row r="17" spans="1:16" ht="12.75">
      <c r="A17" s="24" t="s">
        <v>246</v>
      </c>
      <c r="B17" s="16">
        <v>14</v>
      </c>
      <c r="C17" s="16">
        <v>0</v>
      </c>
      <c r="D17" s="16">
        <v>14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14</v>
      </c>
      <c r="O17" s="16">
        <v>0</v>
      </c>
      <c r="P17" s="16">
        <v>14</v>
      </c>
    </row>
    <row r="18" spans="1:16" ht="12.75">
      <c r="A18" s="24" t="s">
        <v>247</v>
      </c>
      <c r="B18" s="16">
        <v>5</v>
      </c>
      <c r="C18" s="16">
        <v>0</v>
      </c>
      <c r="D18" s="16">
        <v>5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5</v>
      </c>
      <c r="O18" s="16">
        <v>0</v>
      </c>
      <c r="P18" s="16">
        <v>5</v>
      </c>
    </row>
    <row r="19" spans="1:16" ht="12.75">
      <c r="A19" s="24" t="s">
        <v>248</v>
      </c>
      <c r="B19" s="16">
        <v>5</v>
      </c>
      <c r="C19" s="16">
        <v>0</v>
      </c>
      <c r="D19" s="16">
        <v>7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5</v>
      </c>
      <c r="O19" s="16">
        <v>0</v>
      </c>
      <c r="P19" s="16">
        <v>7</v>
      </c>
    </row>
    <row r="20" spans="1:16" ht="12.75">
      <c r="A20" s="24" t="s">
        <v>72</v>
      </c>
      <c r="B20" s="16">
        <v>39</v>
      </c>
      <c r="C20" s="16">
        <v>0</v>
      </c>
      <c r="D20" s="16">
        <v>40</v>
      </c>
      <c r="E20" s="16">
        <v>2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41</v>
      </c>
      <c r="O20" s="16">
        <v>1</v>
      </c>
      <c r="P20" s="16">
        <v>41</v>
      </c>
    </row>
    <row r="21" spans="1:16" ht="12.75">
      <c r="A21" s="24" t="s">
        <v>279</v>
      </c>
      <c r="B21" s="16">
        <v>2</v>
      </c>
      <c r="C21" s="16">
        <v>0</v>
      </c>
      <c r="D21" s="16">
        <v>3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2</v>
      </c>
      <c r="O21" s="16">
        <v>0</v>
      </c>
      <c r="P21" s="16">
        <v>3</v>
      </c>
    </row>
    <row r="22" spans="1:16" ht="12.75">
      <c r="A22" s="24" t="s">
        <v>312</v>
      </c>
      <c r="B22" s="16">
        <v>5</v>
      </c>
      <c r="C22" s="16">
        <v>0</v>
      </c>
      <c r="D22" s="16">
        <v>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5</v>
      </c>
      <c r="O22" s="16">
        <v>0</v>
      </c>
      <c r="P22" s="16">
        <v>5</v>
      </c>
    </row>
    <row r="23" spans="1:16" ht="12.75">
      <c r="A23" s="24" t="s">
        <v>335</v>
      </c>
      <c r="B23" s="16">
        <v>1</v>
      </c>
      <c r="C23" s="16">
        <v>0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1</v>
      </c>
    </row>
    <row r="24" spans="1:16" ht="12.75">
      <c r="A24" s="13" t="s">
        <v>16</v>
      </c>
      <c r="B24" s="18">
        <v>469</v>
      </c>
      <c r="C24" s="18">
        <v>7</v>
      </c>
      <c r="D24" s="18">
        <v>573</v>
      </c>
      <c r="E24" s="18">
        <v>28</v>
      </c>
      <c r="F24" s="18">
        <v>3</v>
      </c>
      <c r="G24" s="18">
        <v>35</v>
      </c>
      <c r="H24" s="18">
        <v>2</v>
      </c>
      <c r="I24" s="18">
        <v>0</v>
      </c>
      <c r="J24" s="18">
        <v>4</v>
      </c>
      <c r="K24" s="18">
        <v>25</v>
      </c>
      <c r="L24" s="18">
        <v>3</v>
      </c>
      <c r="M24" s="18">
        <v>38</v>
      </c>
      <c r="N24" s="18">
        <v>524</v>
      </c>
      <c r="O24" s="18">
        <v>13</v>
      </c>
      <c r="P24" s="18">
        <v>650</v>
      </c>
    </row>
    <row r="25" ht="12.75">
      <c r="A25" s="93" t="s">
        <v>73</v>
      </c>
    </row>
    <row r="26" ht="12.75">
      <c r="A26" s="93" t="s">
        <v>249</v>
      </c>
    </row>
    <row r="27" spans="1:16" ht="12.75">
      <c r="A27" s="142" t="s">
        <v>250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1:18" s="74" customFormat="1" ht="34.5" customHeight="1">
      <c r="A28" s="162" t="s">
        <v>307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41"/>
      <c r="R28" s="141"/>
    </row>
    <row r="29" spans="1:7" ht="12.75">
      <c r="A29" s="105" t="s">
        <v>306</v>
      </c>
      <c r="B29" s="3"/>
      <c r="C29" s="3"/>
      <c r="D29" s="3"/>
      <c r="E29" s="3"/>
      <c r="F29" s="3"/>
      <c r="G29" s="3"/>
    </row>
  </sheetData>
  <mergeCells count="1">
    <mergeCell ref="A28:P28"/>
  </mergeCells>
  <printOptions/>
  <pageMargins left="0.11" right="0.49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9"/>
  <sheetViews>
    <sheetView workbookViewId="0" topLeftCell="A1">
      <selection activeCell="A31" sqref="A31"/>
    </sheetView>
  </sheetViews>
  <sheetFormatPr defaultColWidth="9.140625" defaultRowHeight="12.75"/>
  <cols>
    <col min="1" max="1" width="40.7109375" style="86" customWidth="1"/>
    <col min="2" max="16384" width="9.140625" style="86" customWidth="1"/>
  </cols>
  <sheetData>
    <row r="1" s="19" customFormat="1" ht="81.75" customHeight="1"/>
    <row r="2" s="19" customFormat="1" ht="12.75"/>
    <row r="3" ht="12.75">
      <c r="A3" s="84" t="s">
        <v>336</v>
      </c>
    </row>
    <row r="4" spans="1:10" ht="12.75">
      <c r="A4" s="30"/>
      <c r="B4" s="12" t="s">
        <v>251</v>
      </c>
      <c r="C4" s="12"/>
      <c r="D4" s="12"/>
      <c r="E4" s="12"/>
      <c r="F4" s="12"/>
      <c r="G4" s="12"/>
      <c r="H4" s="23" t="s">
        <v>16</v>
      </c>
      <c r="I4" s="23"/>
      <c r="J4" s="23"/>
    </row>
    <row r="5" spans="1:10" ht="12.75">
      <c r="A5" s="14"/>
      <c r="B5" s="12" t="s">
        <v>74</v>
      </c>
      <c r="C5" s="12"/>
      <c r="D5" s="12"/>
      <c r="E5" s="12" t="s">
        <v>75</v>
      </c>
      <c r="F5" s="12"/>
      <c r="G5" s="12"/>
      <c r="H5" s="14"/>
      <c r="I5" s="14"/>
      <c r="J5" s="14"/>
    </row>
    <row r="6" spans="1:10" ht="12.75">
      <c r="A6" s="106" t="s">
        <v>69</v>
      </c>
      <c r="B6" s="27" t="s">
        <v>1</v>
      </c>
      <c r="C6" s="27" t="s">
        <v>2</v>
      </c>
      <c r="D6" s="27" t="s">
        <v>3</v>
      </c>
      <c r="E6" s="27" t="s">
        <v>1</v>
      </c>
      <c r="F6" s="27" t="s">
        <v>2</v>
      </c>
      <c r="G6" s="27" t="s">
        <v>3</v>
      </c>
      <c r="H6" s="27" t="s">
        <v>1</v>
      </c>
      <c r="I6" s="27" t="s">
        <v>2</v>
      </c>
      <c r="J6" s="27" t="s">
        <v>3</v>
      </c>
    </row>
    <row r="7" spans="1:10" ht="12.75">
      <c r="A7" s="24" t="s">
        <v>240</v>
      </c>
      <c r="B7" s="16">
        <v>45</v>
      </c>
      <c r="C7" s="16">
        <v>0</v>
      </c>
      <c r="D7" s="16">
        <v>50</v>
      </c>
      <c r="E7" s="16">
        <v>23</v>
      </c>
      <c r="F7" s="16">
        <v>0</v>
      </c>
      <c r="G7" s="16">
        <v>27</v>
      </c>
      <c r="H7" s="16">
        <v>68</v>
      </c>
      <c r="I7" s="16">
        <v>0</v>
      </c>
      <c r="J7" s="16">
        <v>77</v>
      </c>
    </row>
    <row r="8" spans="1:10" ht="12.75">
      <c r="A8" s="24" t="s">
        <v>241</v>
      </c>
      <c r="B8" s="16">
        <v>1</v>
      </c>
      <c r="C8" s="16">
        <v>0</v>
      </c>
      <c r="D8" s="16">
        <v>1</v>
      </c>
      <c r="E8" s="16">
        <v>2</v>
      </c>
      <c r="F8" s="16">
        <v>0</v>
      </c>
      <c r="G8" s="16">
        <v>2</v>
      </c>
      <c r="H8" s="16">
        <v>3</v>
      </c>
      <c r="I8" s="16">
        <v>0</v>
      </c>
      <c r="J8" s="16">
        <v>3</v>
      </c>
    </row>
    <row r="9" spans="1:10" ht="12.75">
      <c r="A9" s="24" t="s">
        <v>242</v>
      </c>
      <c r="B9" s="16">
        <v>5</v>
      </c>
      <c r="C9" s="16">
        <v>1</v>
      </c>
      <c r="D9" s="16">
        <v>4</v>
      </c>
      <c r="E9" s="16">
        <v>8</v>
      </c>
      <c r="F9" s="16">
        <v>0</v>
      </c>
      <c r="G9" s="16">
        <v>8</v>
      </c>
      <c r="H9" s="16">
        <v>13</v>
      </c>
      <c r="I9" s="16">
        <v>1</v>
      </c>
      <c r="J9" s="16">
        <v>12</v>
      </c>
    </row>
    <row r="10" spans="1:10" ht="12.75">
      <c r="A10" s="24" t="s">
        <v>284</v>
      </c>
      <c r="B10" s="16">
        <v>0</v>
      </c>
      <c r="C10" s="16">
        <v>0</v>
      </c>
      <c r="D10" s="16">
        <v>0</v>
      </c>
      <c r="E10" s="16">
        <v>2</v>
      </c>
      <c r="F10" s="16">
        <v>0</v>
      </c>
      <c r="G10" s="16">
        <v>4</v>
      </c>
      <c r="H10" s="16">
        <v>2</v>
      </c>
      <c r="I10" s="16">
        <v>0</v>
      </c>
      <c r="J10" s="16">
        <v>4</v>
      </c>
    </row>
    <row r="11" spans="1:10" ht="12.75">
      <c r="A11" s="24" t="s">
        <v>272</v>
      </c>
      <c r="B11" s="16">
        <v>0</v>
      </c>
      <c r="C11" s="16">
        <v>0</v>
      </c>
      <c r="D11" s="16">
        <v>0</v>
      </c>
      <c r="E11" s="16">
        <v>1</v>
      </c>
      <c r="F11" s="16">
        <v>0</v>
      </c>
      <c r="G11" s="16">
        <v>1</v>
      </c>
      <c r="H11" s="16">
        <v>1</v>
      </c>
      <c r="I11" s="16">
        <v>0</v>
      </c>
      <c r="J11" s="16">
        <v>1</v>
      </c>
    </row>
    <row r="12" spans="1:10" ht="12.75">
      <c r="A12" s="24" t="s">
        <v>70</v>
      </c>
      <c r="B12" s="16">
        <v>6</v>
      </c>
      <c r="C12" s="16">
        <v>0</v>
      </c>
      <c r="D12" s="16">
        <v>8</v>
      </c>
      <c r="E12" s="16">
        <v>40</v>
      </c>
      <c r="F12" s="16">
        <v>3</v>
      </c>
      <c r="G12" s="16">
        <v>41</v>
      </c>
      <c r="H12" s="16">
        <v>46</v>
      </c>
      <c r="I12" s="16">
        <v>3</v>
      </c>
      <c r="J12" s="16">
        <v>49</v>
      </c>
    </row>
    <row r="13" spans="1:10" ht="12.75">
      <c r="A13" s="24" t="s">
        <v>71</v>
      </c>
      <c r="B13" s="16">
        <v>83</v>
      </c>
      <c r="C13" s="16">
        <v>1</v>
      </c>
      <c r="D13" s="16">
        <v>131</v>
      </c>
      <c r="E13" s="16">
        <v>96</v>
      </c>
      <c r="F13" s="16">
        <v>2</v>
      </c>
      <c r="G13" s="16">
        <v>157</v>
      </c>
      <c r="H13" s="16">
        <v>179</v>
      </c>
      <c r="I13" s="16">
        <v>3</v>
      </c>
      <c r="J13" s="16">
        <v>288</v>
      </c>
    </row>
    <row r="14" spans="1:10" ht="12.75">
      <c r="A14" s="24" t="s">
        <v>243</v>
      </c>
      <c r="B14" s="16">
        <v>4</v>
      </c>
      <c r="C14" s="16">
        <v>0</v>
      </c>
      <c r="D14" s="16">
        <v>5</v>
      </c>
      <c r="E14" s="16">
        <v>1</v>
      </c>
      <c r="F14" s="16">
        <v>0</v>
      </c>
      <c r="G14" s="16">
        <v>1</v>
      </c>
      <c r="H14" s="16">
        <v>5</v>
      </c>
      <c r="I14" s="16">
        <v>0</v>
      </c>
      <c r="J14" s="16">
        <v>6</v>
      </c>
    </row>
    <row r="15" spans="1:10" ht="12.75">
      <c r="A15" s="24" t="s">
        <v>244</v>
      </c>
      <c r="B15" s="16">
        <v>74</v>
      </c>
      <c r="C15" s="16">
        <v>3</v>
      </c>
      <c r="D15" s="16">
        <v>75</v>
      </c>
      <c r="E15" s="16">
        <v>56</v>
      </c>
      <c r="F15" s="16">
        <v>2</v>
      </c>
      <c r="G15" s="16">
        <v>54</v>
      </c>
      <c r="H15" s="16">
        <v>130</v>
      </c>
      <c r="I15" s="16">
        <v>5</v>
      </c>
      <c r="J15" s="16">
        <v>129</v>
      </c>
    </row>
    <row r="16" spans="1:10" ht="12.75">
      <c r="A16" s="24" t="s">
        <v>245</v>
      </c>
      <c r="B16" s="16">
        <v>1</v>
      </c>
      <c r="C16" s="16">
        <v>0</v>
      </c>
      <c r="D16" s="16">
        <v>1</v>
      </c>
      <c r="E16" s="16">
        <v>3</v>
      </c>
      <c r="F16" s="16">
        <v>0</v>
      </c>
      <c r="G16" s="16">
        <v>4</v>
      </c>
      <c r="H16" s="16">
        <v>4</v>
      </c>
      <c r="I16" s="16">
        <v>0</v>
      </c>
      <c r="J16" s="16">
        <v>5</v>
      </c>
    </row>
    <row r="17" spans="1:10" ht="12.75">
      <c r="A17" s="24" t="s">
        <v>246</v>
      </c>
      <c r="B17" s="16">
        <v>3</v>
      </c>
      <c r="C17" s="16">
        <v>0</v>
      </c>
      <c r="D17" s="16">
        <v>3</v>
      </c>
      <c r="E17" s="16">
        <v>11</v>
      </c>
      <c r="F17" s="16">
        <v>0</v>
      </c>
      <c r="G17" s="16">
        <v>11</v>
      </c>
      <c r="H17" s="16">
        <v>14</v>
      </c>
      <c r="I17" s="16">
        <v>0</v>
      </c>
      <c r="J17" s="16">
        <v>14</v>
      </c>
    </row>
    <row r="18" spans="1:10" ht="12.75">
      <c r="A18" s="24" t="s">
        <v>247</v>
      </c>
      <c r="B18" s="16">
        <v>3</v>
      </c>
      <c r="C18" s="16">
        <v>0</v>
      </c>
      <c r="D18" s="16">
        <v>3</v>
      </c>
      <c r="E18" s="16">
        <v>2</v>
      </c>
      <c r="F18" s="16">
        <v>0</v>
      </c>
      <c r="G18" s="16">
        <v>2</v>
      </c>
      <c r="H18" s="16">
        <v>5</v>
      </c>
      <c r="I18" s="16">
        <v>0</v>
      </c>
      <c r="J18" s="16">
        <v>5</v>
      </c>
    </row>
    <row r="19" spans="1:10" ht="12.75">
      <c r="A19" s="24" t="s">
        <v>248</v>
      </c>
      <c r="B19" s="16">
        <v>1</v>
      </c>
      <c r="C19" s="16">
        <v>0</v>
      </c>
      <c r="D19" s="16">
        <v>1</v>
      </c>
      <c r="E19" s="16">
        <v>4</v>
      </c>
      <c r="F19" s="16">
        <v>0</v>
      </c>
      <c r="G19" s="16">
        <v>6</v>
      </c>
      <c r="H19" s="16">
        <v>5</v>
      </c>
      <c r="I19" s="16">
        <v>0</v>
      </c>
      <c r="J19" s="16">
        <v>7</v>
      </c>
    </row>
    <row r="20" spans="1:10" ht="12.75">
      <c r="A20" s="24" t="s">
        <v>72</v>
      </c>
      <c r="B20" s="16">
        <v>12</v>
      </c>
      <c r="C20" s="16">
        <v>0</v>
      </c>
      <c r="D20" s="16">
        <v>13</v>
      </c>
      <c r="E20" s="16">
        <v>29</v>
      </c>
      <c r="F20" s="16">
        <v>1</v>
      </c>
      <c r="G20" s="16">
        <v>28</v>
      </c>
      <c r="H20" s="16">
        <v>41</v>
      </c>
      <c r="I20" s="16">
        <v>1</v>
      </c>
      <c r="J20" s="16">
        <v>41</v>
      </c>
    </row>
    <row r="21" spans="1:10" ht="12.75">
      <c r="A21" s="24" t="s">
        <v>279</v>
      </c>
      <c r="B21" s="16">
        <v>0</v>
      </c>
      <c r="C21" s="16">
        <v>0</v>
      </c>
      <c r="D21" s="16">
        <v>0</v>
      </c>
      <c r="E21" s="16">
        <v>2</v>
      </c>
      <c r="F21" s="16">
        <v>0</v>
      </c>
      <c r="G21" s="16">
        <v>3</v>
      </c>
      <c r="H21" s="16">
        <v>2</v>
      </c>
      <c r="I21" s="16">
        <v>0</v>
      </c>
      <c r="J21" s="16">
        <v>3</v>
      </c>
    </row>
    <row r="22" spans="1:10" ht="12.75">
      <c r="A22" s="24" t="s">
        <v>312</v>
      </c>
      <c r="B22" s="16">
        <v>2</v>
      </c>
      <c r="C22" s="16">
        <v>0</v>
      </c>
      <c r="D22" s="16">
        <v>2</v>
      </c>
      <c r="E22" s="16">
        <v>3</v>
      </c>
      <c r="F22" s="16">
        <v>0</v>
      </c>
      <c r="G22" s="16">
        <v>3</v>
      </c>
      <c r="H22" s="16">
        <v>5</v>
      </c>
      <c r="I22" s="16">
        <v>0</v>
      </c>
      <c r="J22" s="16">
        <v>5</v>
      </c>
    </row>
    <row r="23" spans="1:10" ht="12.75">
      <c r="A23" s="24" t="s">
        <v>335</v>
      </c>
      <c r="B23" s="16">
        <v>0</v>
      </c>
      <c r="C23" s="16">
        <v>0</v>
      </c>
      <c r="D23" s="16">
        <v>0</v>
      </c>
      <c r="E23" s="16">
        <v>1</v>
      </c>
      <c r="F23" s="16">
        <v>0</v>
      </c>
      <c r="G23" s="16">
        <v>1</v>
      </c>
      <c r="H23" s="16">
        <v>1</v>
      </c>
      <c r="I23" s="16">
        <v>0</v>
      </c>
      <c r="J23" s="16">
        <v>1</v>
      </c>
    </row>
    <row r="24" spans="1:10" ht="12.75">
      <c r="A24" s="13" t="s">
        <v>16</v>
      </c>
      <c r="B24" s="18">
        <v>240</v>
      </c>
      <c r="C24" s="18">
        <v>5</v>
      </c>
      <c r="D24" s="18">
        <v>297</v>
      </c>
      <c r="E24" s="18">
        <v>284</v>
      </c>
      <c r="F24" s="18">
        <v>8</v>
      </c>
      <c r="G24" s="18">
        <v>353</v>
      </c>
      <c r="H24" s="18">
        <v>524</v>
      </c>
      <c r="I24" s="18">
        <v>13</v>
      </c>
      <c r="J24" s="18">
        <v>650</v>
      </c>
    </row>
    <row r="25" ht="12.75">
      <c r="A25" s="93" t="s">
        <v>73</v>
      </c>
    </row>
    <row r="26" ht="12.75">
      <c r="A26" s="93" t="s">
        <v>249</v>
      </c>
    </row>
    <row r="27" spans="1:10" ht="12.75">
      <c r="A27" s="142" t="s">
        <v>250</v>
      </c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0" ht="46.5" customHeight="1">
      <c r="A28" s="168" t="s">
        <v>307</v>
      </c>
      <c r="B28" s="163"/>
      <c r="C28" s="163"/>
      <c r="D28" s="163"/>
      <c r="E28" s="163"/>
      <c r="F28" s="163"/>
      <c r="G28" s="163"/>
      <c r="H28" s="163"/>
      <c r="I28" s="163"/>
      <c r="J28" s="163"/>
    </row>
    <row r="29" spans="1:7" ht="12.75">
      <c r="A29" s="105" t="s">
        <v>306</v>
      </c>
      <c r="B29" s="3"/>
      <c r="C29" s="3"/>
      <c r="D29" s="3"/>
      <c r="E29" s="3"/>
      <c r="F29" s="3"/>
      <c r="G29" s="3"/>
    </row>
  </sheetData>
  <mergeCells count="1">
    <mergeCell ref="A28:J28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c.malucelli</cp:lastModifiedBy>
  <cp:lastPrinted>2015-10-02T08:52:52Z</cp:lastPrinted>
  <dcterms:created xsi:type="dcterms:W3CDTF">2007-04-27T11:53:15Z</dcterms:created>
  <dcterms:modified xsi:type="dcterms:W3CDTF">2018-09-07T07:14:13Z</dcterms:modified>
  <cp:category/>
  <cp:version/>
  <cp:contentType/>
  <cp:contentStatus/>
</cp:coreProperties>
</file>