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640" activeTab="0"/>
  </bookViews>
  <sheets>
    <sheet name="tav.9.1" sheetId="1" r:id="rId1"/>
    <sheet name="tav.9.2" sheetId="2" r:id="rId2"/>
    <sheet name="tav.9.3" sheetId="3" r:id="rId3"/>
    <sheet name="tav.9.4" sheetId="4" r:id="rId4"/>
    <sheet name="TAV.9.5" sheetId="5" r:id="rId5"/>
    <sheet name="TAV.9.6" sheetId="6" r:id="rId6"/>
    <sheet name="tav.9.7" sheetId="7" r:id="rId7"/>
    <sheet name="tav.9.8" sheetId="8" r:id="rId8"/>
  </sheets>
  <externalReferences>
    <externalReference r:id="rId11"/>
    <externalReference r:id="rId12"/>
  </externalReferences>
  <definedNames>
    <definedName name="_Regression_Int" localSheetId="0" hidden="1">1</definedName>
    <definedName name="tav2">'[1]tav10 a'!#REF!</definedName>
    <definedName name="TAVV2">'[2]tav10 a'!#REF!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>I visitatori in occasione di mostre tenutesi all'interno di strutture museali fisse sono stati inclusi nel computo dei visitatori del museo.</t>
        </r>
      </text>
    </comment>
  </commentList>
</comments>
</file>

<file path=xl/sharedStrings.xml><?xml version="1.0" encoding="utf-8"?>
<sst xmlns="http://schemas.openxmlformats.org/spreadsheetml/2006/main" count="432" uniqueCount="236">
  <si>
    <t xml:space="preserve"> ITALIANI</t>
  </si>
  <si>
    <t>STRANIERI</t>
  </si>
  <si>
    <t>TOTALE</t>
  </si>
  <si>
    <t>Anni</t>
  </si>
  <si>
    <t>Arrivi</t>
  </si>
  <si>
    <t>Presenze</t>
  </si>
  <si>
    <t>Perman.</t>
  </si>
  <si>
    <t>media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</si>
  <si>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</si>
  <si>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</si>
  <si>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</si>
  <si>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</si>
  <si>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</si>
  <si>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</si>
  <si>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</si>
  <si>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</si>
  <si>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</si>
  <si>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</si>
  <si>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</si>
  <si>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</si>
  <si>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</si>
  <si>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</si>
  <si>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</si>
  <si>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</si>
  <si>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</si>
  <si>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</si>
  <si>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</si>
  <si>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</si>
  <si>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</si>
  <si>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</si>
  <si>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</si>
  <si>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Fonte dei dati: Assessorato al Turismo del Comune di Ferrara e Amministrazione Provinciale di Ferrara</t>
  </si>
  <si>
    <t>ESERCIZI ALBERGHIERI</t>
  </si>
  <si>
    <t>ESERCIZI COMPLEMENTARI</t>
  </si>
  <si>
    <t>5 stelle lusso e 5 stelle</t>
  </si>
  <si>
    <t>4 stelle</t>
  </si>
  <si>
    <t>3 stelle</t>
  </si>
  <si>
    <t>2 stelle</t>
  </si>
  <si>
    <t>1 stella</t>
  </si>
  <si>
    <t>Residenze turistico alberghiere</t>
  </si>
  <si>
    <t>Camere, case e appartamenti per vacanze</t>
  </si>
  <si>
    <t>Campeggi e villaggi turistici</t>
  </si>
  <si>
    <t>Alloggi agro-turistici</t>
  </si>
  <si>
    <t>Altre strutture ricettive</t>
  </si>
  <si>
    <t>Giornate Letto dispon. 2006</t>
  </si>
  <si>
    <t>Categoria</t>
  </si>
  <si>
    <t>N° di esercizi</t>
  </si>
  <si>
    <t>N° di letti</t>
  </si>
  <si>
    <t>N° di camere</t>
  </si>
  <si>
    <t>N° di bagni</t>
  </si>
  <si>
    <t>Austria</t>
  </si>
  <si>
    <t>Belgio</t>
  </si>
  <si>
    <t>Bulgaria</t>
  </si>
  <si>
    <t>Croazia</t>
  </si>
  <si>
    <t>Danimarca</t>
  </si>
  <si>
    <t>Finlandia</t>
  </si>
  <si>
    <t>Francia</t>
  </si>
  <si>
    <t>Germania</t>
  </si>
  <si>
    <t>Grecia</t>
  </si>
  <si>
    <t>Irlanda</t>
  </si>
  <si>
    <t>Lituania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</si>
  <si>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</si>
  <si>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</si>
  <si>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</si>
  <si>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</si>
  <si>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</si>
  <si>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</si>
  <si>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</si>
  <si>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</si>
  <si>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Slovenia</t>
  </si>
  <si>
    <t>Spagna</t>
  </si>
  <si>
    <t>Svezia</t>
  </si>
  <si>
    <t>Svizzera e Liechtenstein</t>
  </si>
  <si>
    <t>Turchia</t>
  </si>
  <si>
    <t>Ucraina</t>
  </si>
  <si>
    <t>Ungheria</t>
  </si>
  <si>
    <t>Altri Paesi Europei</t>
  </si>
  <si>
    <t>Canada</t>
  </si>
  <si>
    <t>Stati Uniti d'America</t>
  </si>
  <si>
    <t>Messico</t>
  </si>
  <si>
    <t>Venezuela</t>
  </si>
  <si>
    <t>Brasile</t>
  </si>
  <si>
    <t>Argentina</t>
  </si>
  <si>
    <t>Altri Paesi dell'America Latina</t>
  </si>
  <si>
    <t>Cina</t>
  </si>
  <si>
    <t>Giappone</t>
  </si>
  <si>
    <t>Corea del Sud</t>
  </si>
  <si>
    <t>India</t>
  </si>
  <si>
    <t>Altri Paesi dell'Asia</t>
  </si>
  <si>
    <t>Israele</t>
  </si>
  <si>
    <t>Altri Paesi del Medio Oriente</t>
  </si>
  <si>
    <t>Egitto</t>
  </si>
  <si>
    <t>Paesi dell'Africa Mediterranea</t>
  </si>
  <si>
    <t>Sud Africa</t>
  </si>
  <si>
    <t>Altri Paesi dell'Africa</t>
  </si>
  <si>
    <t>Australia</t>
  </si>
  <si>
    <t>Nuova Zelanda</t>
  </si>
  <si>
    <t>TOTALE ITALIA</t>
  </si>
  <si>
    <t>Piemonte</t>
  </si>
  <si>
    <t>Valle d'Aosta</t>
  </si>
  <si>
    <t>Lombardia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</si>
  <si>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</si>
  <si>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</si>
  <si>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</si>
  <si>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</si>
  <si>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</si>
  <si>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</si>
  <si>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</si>
  <si>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</si>
  <si>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</si>
  <si>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</si>
  <si>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 xml:space="preserve">Abruzzo </t>
  </si>
  <si>
    <t>Molise</t>
  </si>
  <si>
    <t>Campania</t>
  </si>
  <si>
    <t>Puglia</t>
  </si>
  <si>
    <t>Basilicata</t>
  </si>
  <si>
    <t>Calabria</t>
  </si>
  <si>
    <t>Sicilia</t>
  </si>
  <si>
    <t>Sardegna</t>
  </si>
  <si>
    <t>Regione di residenza</t>
  </si>
  <si>
    <t>Paese estero di residenza</t>
  </si>
  <si>
    <t>Fonte dei dati: Amministrazione Provinciale di Ferrara</t>
  </si>
  <si>
    <t>Totale Paesi Europei</t>
  </si>
  <si>
    <t>Totale Paesi dell'Africa</t>
  </si>
  <si>
    <t>Non indicato</t>
  </si>
  <si>
    <t>Totale Paesi dell'Asia e del Medio O.</t>
  </si>
  <si>
    <t>TOTALE PAESI STRANIERI</t>
  </si>
  <si>
    <t>Totale Paesi dell'America del Nord</t>
  </si>
  <si>
    <t>Totale Paesi dell'America Latina</t>
  </si>
  <si>
    <t>Totale Paesi dell'Oceania</t>
  </si>
  <si>
    <t>Tav. 9.1 - Arrivi, presenze e permanenza media in giorni di italiani e stranieri nel Comune di Ferrara.</t>
  </si>
  <si>
    <t>Tav. 9.2 - Consistenza e capacità ricettiva degli esercizi alberghieri e complementari nel Comune di Ferrara al 31/12/2006</t>
  </si>
  <si>
    <t xml:space="preserve">Tav. 9.3 - Arrivi e presenze di cittadini italiani nel Comune di Ferrara nel 2006 per Regione di residenza </t>
  </si>
  <si>
    <t>Tav. 9.4 - Arrivi e presenze di cittadini stranieri nel Comune di Ferrara nel 2006 per Paese di residenza</t>
  </si>
  <si>
    <t>Musei</t>
  </si>
  <si>
    <t>Castello Estense</t>
  </si>
  <si>
    <t>-</t>
  </si>
  <si>
    <t>Museo Archeologico Nazionale</t>
  </si>
  <si>
    <t>Pinacoteca Nazionale</t>
  </si>
  <si>
    <t>Casa Romei</t>
  </si>
  <si>
    <t>Museo Boldini e dell'Ottocento Ferrarese</t>
  </si>
  <si>
    <t>Museo d'Arte Moderna e Contemporanea Filippo De Pisis</t>
  </si>
  <si>
    <t>Museo Antonioni</t>
  </si>
  <si>
    <t>Museo dell'Illustrazione</t>
  </si>
  <si>
    <t>Palazzo Schifanoia e Museo Lapidario</t>
  </si>
  <si>
    <t>Palazzina Marfisa d'Este</t>
  </si>
  <si>
    <t>Civico Museo di Storia Naturale</t>
  </si>
  <si>
    <t>Museo e Galleria del Risorgimento e Resistenza</t>
  </si>
  <si>
    <t>Centro di Documentazione del Mondo Agricolo Ferrarese</t>
  </si>
  <si>
    <t>Museo della Cattedrale</t>
  </si>
  <si>
    <t>Meseo dell'Architettura</t>
  </si>
  <si>
    <t>Museo Geopaleontologico dell'Università</t>
  </si>
  <si>
    <t>Orto Botanico dell'Università</t>
  </si>
  <si>
    <t>Collezione Instrumentaria delle Scienze Fisiche (*)</t>
  </si>
  <si>
    <t>Museo Anatomico "G.Tumiati"</t>
  </si>
  <si>
    <t>Gallerie d'Arte e Spazi Espositivi:</t>
  </si>
  <si>
    <t>Galleria Civica d'Arte Moderna</t>
  </si>
  <si>
    <t>Padiglione d'Arte Contemporanea</t>
  </si>
  <si>
    <t>Casa dell'Ariosto</t>
  </si>
  <si>
    <t>Chiesa di san Romano</t>
  </si>
  <si>
    <t>Chiostrino di San Romano</t>
  </si>
  <si>
    <t>Palazzo Bonacossi</t>
  </si>
  <si>
    <t>Porta degli Angeli</t>
  </si>
  <si>
    <t>Tempio di San Cristoforo alla Certosa</t>
  </si>
  <si>
    <t>Fonte dei dati: Ministero per i Beni e le Attività Culturali, Provincia di Ferrara, Ferrara Arte S.p.A., Comune di Ferrara, Università di Ferrara.</t>
  </si>
  <si>
    <t>(*) Aperto nel 2003. E' indicato solo il numero di visitatori che hanno firmato il libro presenze.</t>
  </si>
  <si>
    <t>Titolo e periodo di esposizione</t>
  </si>
  <si>
    <t>Totale visitatori</t>
  </si>
  <si>
    <t>Fonte dei dati: Ferrara Arte S.p.A, Comune di Ferrara.</t>
  </si>
  <si>
    <t>(*) In totale questa mostra è stata visitata da 140.510 persone; il dato riportato in tabella si riferisce solo al periodo 1/1/97 - 11/5/97</t>
  </si>
  <si>
    <r>
      <t xml:space="preserve">"Pompei. Abitare sotto il Vesuvio" </t>
    </r>
    <r>
      <rPr>
        <sz val="10"/>
        <rFont val="Verdana"/>
        <family val="2"/>
      </rPr>
      <t xml:space="preserve">dal 26/9/96 all'11/5/97 </t>
    </r>
    <r>
      <rPr>
        <i/>
        <sz val="10"/>
        <rFont val="Verdana"/>
        <family val="2"/>
      </rPr>
      <t>(*)</t>
    </r>
  </si>
  <si>
    <r>
      <t xml:space="preserve">"Milano 1950-1959" </t>
    </r>
    <r>
      <rPr>
        <sz val="10"/>
        <rFont val="Verdana"/>
        <family val="2"/>
      </rPr>
      <t>dal 22/6/97 al 21/9/97</t>
    </r>
  </si>
  <si>
    <r>
      <t xml:space="preserve">"Giovanni Boldini. Opere su carta" </t>
    </r>
    <r>
      <rPr>
        <sz val="10"/>
        <rFont val="Verdana"/>
        <family val="2"/>
      </rPr>
      <t>dal 26/10/97 all'11/1/98</t>
    </r>
  </si>
  <si>
    <r>
      <t xml:space="preserve">"Camille Pisarrò" </t>
    </r>
    <r>
      <rPr>
        <sz val="10"/>
        <rFont val="Verdana"/>
        <family val="2"/>
      </rPr>
      <t>dal 15/2/98 al 10/5/98</t>
    </r>
  </si>
  <si>
    <r>
      <t xml:space="preserve">"Thomas Gainsborough" </t>
    </r>
    <r>
      <rPr>
        <sz val="10"/>
        <rFont val="Verdana"/>
        <family val="2"/>
      </rPr>
      <t>dal 7/6/98 al 30/8/98</t>
    </r>
  </si>
  <si>
    <r>
      <t xml:space="preserve">"Dosso Dossi" </t>
    </r>
    <r>
      <rPr>
        <sz val="10"/>
        <rFont val="Verdana"/>
        <family val="2"/>
      </rPr>
      <t>dal 26/9/98 al 14/12/98</t>
    </r>
  </si>
  <si>
    <r>
      <t xml:space="preserve">"Rubens e il suo secolo" </t>
    </r>
    <r>
      <rPr>
        <sz val="10"/>
        <rFont val="Verdana"/>
        <family val="2"/>
      </rPr>
      <t>dal 28/3/99 al 27/6/99</t>
    </r>
  </si>
  <si>
    <r>
      <t xml:space="preserve">"Giuseppe Mentessi" </t>
    </r>
    <r>
      <rPr>
        <sz val="10"/>
        <rFont val="Verdana"/>
        <family val="2"/>
      </rPr>
      <t>dal 18/7/99 al 5/9/99</t>
    </r>
  </si>
  <si>
    <r>
      <t xml:space="preserve">"Venezia 1950-1959" </t>
    </r>
    <r>
      <rPr>
        <sz val="10"/>
        <rFont val="Verdana"/>
        <family val="2"/>
      </rPr>
      <t>dal 26/9/99 al 9/1/2000</t>
    </r>
  </si>
  <si>
    <r>
      <t xml:space="preserve">"Picasso. Scolpire e dipingere la ceramica" </t>
    </r>
    <r>
      <rPr>
        <sz val="10"/>
        <rFont val="Verdana"/>
        <family val="2"/>
      </rPr>
      <t>dal 20/2/2000 al 21/5/2000</t>
    </r>
  </si>
  <si>
    <r>
      <t xml:space="preserve">"Napoli 1950-1959" </t>
    </r>
    <r>
      <rPr>
        <sz val="10"/>
        <rFont val="Verdana"/>
        <family val="2"/>
      </rPr>
      <t>dal 24/9/2000 al 7/1/2001</t>
    </r>
  </si>
  <si>
    <r>
      <t xml:space="preserve">"Da Canaletto a Constable" </t>
    </r>
    <r>
      <rPr>
        <sz val="10"/>
        <rFont val="Verdana"/>
        <family val="2"/>
      </rPr>
      <t>dal 25/2/2001 al 20/5/2001</t>
    </r>
  </si>
  <si>
    <r>
      <t xml:space="preserve">"L'arte elettronica" </t>
    </r>
    <r>
      <rPr>
        <sz val="10"/>
        <rFont val="Verdana"/>
        <family val="2"/>
      </rPr>
      <t>dal 24/6/2001 al 2/9/2001</t>
    </r>
  </si>
  <si>
    <r>
      <t xml:space="preserve">"Da Dahl a Munch" </t>
    </r>
    <r>
      <rPr>
        <sz val="10"/>
        <rFont val="Verdana"/>
        <family val="2"/>
      </rPr>
      <t>dal 26/10/2001 al 13/1/2002</t>
    </r>
  </si>
  <si>
    <r>
      <t xml:space="preserve">"Alfred Sisley. Poeta dell'Impressionismo" </t>
    </r>
    <r>
      <rPr>
        <sz val="10"/>
        <rFont val="Verdana"/>
        <family val="2"/>
      </rPr>
      <t>dal 17/2/2002 al 19/5/2002</t>
    </r>
  </si>
  <si>
    <r>
      <t xml:space="preserve">"Toti Scialoja" </t>
    </r>
    <r>
      <rPr>
        <sz val="10"/>
        <rFont val="Verdana"/>
        <family val="2"/>
      </rPr>
      <t>dal 16/6/2002 all'1/9/2002</t>
    </r>
  </si>
  <si>
    <r>
      <t xml:space="preserve">"Sargent e l'Italia" </t>
    </r>
    <r>
      <rPr>
        <sz val="10"/>
        <rFont val="Verdana"/>
        <family val="2"/>
      </rPr>
      <t>dal 22/9/2002 al 6/1/2003</t>
    </r>
  </si>
  <si>
    <r>
      <t xml:space="preserve">"Shakespeare nell'arte" </t>
    </r>
    <r>
      <rPr>
        <sz val="10"/>
        <rFont val="Verdana"/>
        <family val="2"/>
      </rPr>
      <t>dal 16/2/2003 al 15/6/2003</t>
    </r>
  </si>
  <si>
    <r>
      <t xml:space="preserve">"Degas e gli italiani a Parigi" </t>
    </r>
    <r>
      <rPr>
        <sz val="10"/>
        <rFont val="Verdana"/>
        <family val="2"/>
      </rPr>
      <t>dal 14/9/2003 al 16/11/2003</t>
    </r>
  </si>
  <si>
    <r>
      <t xml:space="preserve">"Rauschenberg" </t>
    </r>
    <r>
      <rPr>
        <sz val="10"/>
        <rFont val="Verdana"/>
        <family val="2"/>
      </rPr>
      <t>dal 29/2/2004 al 6/6/2004</t>
    </r>
  </si>
  <si>
    <r>
      <t xml:space="preserve">"Il Cubismo. Rivoluzione e tradizione" </t>
    </r>
    <r>
      <rPr>
        <sz val="10"/>
        <rFont val="Verdana"/>
        <family val="2"/>
      </rPr>
      <t>dal 3/10/2004 al 9/1/2005</t>
    </r>
  </si>
  <si>
    <r>
      <t xml:space="preserve">"Joshua Reynolds e l'invenzione della celebrità" </t>
    </r>
    <r>
      <rPr>
        <sz val="10"/>
        <rFont val="Verdana"/>
        <family val="2"/>
      </rPr>
      <t>dal 13/2/2005 all' 1/5/2005</t>
    </r>
  </si>
  <si>
    <r>
      <t xml:space="preserve">"Carot. Natura, emozione, ricordo" </t>
    </r>
    <r>
      <rPr>
        <sz val="10"/>
        <rFont val="Verdana"/>
        <family val="2"/>
      </rPr>
      <t>dal 9/10/2005 all' 8/1/2006</t>
    </r>
  </si>
  <si>
    <r>
      <t xml:space="preserve">"De Pisis a Ferrara" </t>
    </r>
    <r>
      <rPr>
        <sz val="10"/>
        <rFont val="Verdana"/>
        <family val="2"/>
      </rPr>
      <t>dal 12/3/2006 al 4/6/2006</t>
    </r>
  </si>
  <si>
    <r>
      <t xml:space="preserve">"André Derain" </t>
    </r>
    <r>
      <rPr>
        <sz val="10"/>
        <rFont val="Verdana"/>
        <family val="2"/>
      </rPr>
      <t>dal 24/9/2006 al 7/1/2007</t>
    </r>
  </si>
  <si>
    <t>Tav. 9.6 - Numero di visitatori alle Mostre della Galleria Civica d'Arte Moderna Palazzo dei Diamanti dal 1997 al 2006, per esposizione</t>
  </si>
  <si>
    <t>Tav. 9.5 - Numero di visitatori ai Musei e Gallerie d'Arte ferraresi dal 1997 al 2006</t>
  </si>
  <si>
    <t>Stagione               1998-1999</t>
  </si>
  <si>
    <t>Stagione               1999-2000</t>
  </si>
  <si>
    <t>Stagione               2000-2001</t>
  </si>
  <si>
    <t>Stagione               2001-2002</t>
  </si>
  <si>
    <t>Stagione               2002-2003</t>
  </si>
  <si>
    <t>Stagione               2003-2004</t>
  </si>
  <si>
    <t>Stagione               2004-2005</t>
  </si>
  <si>
    <t>Stagione               2005-2006</t>
  </si>
  <si>
    <t>Concertistica</t>
  </si>
  <si>
    <t xml:space="preserve">     n° concerti in abbonamento</t>
  </si>
  <si>
    <t xml:space="preserve">     n° concerti fuori abbonamento</t>
  </si>
  <si>
    <t xml:space="preserve">     presenze</t>
  </si>
  <si>
    <t xml:space="preserve">        - in abbonamento</t>
  </si>
  <si>
    <t xml:space="preserve">        - con biglietto</t>
  </si>
  <si>
    <t>Lirica</t>
  </si>
  <si>
    <t xml:space="preserve">     n° di spettacoli</t>
  </si>
  <si>
    <t xml:space="preserve">     n° di recite</t>
  </si>
  <si>
    <t>Prosa</t>
  </si>
  <si>
    <t>Danza</t>
  </si>
  <si>
    <t>Concerti al Ridotto</t>
  </si>
  <si>
    <t>Teatro Ragazzi</t>
  </si>
  <si>
    <t>Percorsi nel Teatro</t>
  </si>
  <si>
    <t>Musica e Scuola</t>
  </si>
  <si>
    <t>Fonte dei dati: Istituzione Teatro Comunale, Associazione Ferrara Musica</t>
  </si>
  <si>
    <t>Tav. 9.7 - Attività e spettatori al Teatro Comunale</t>
  </si>
  <si>
    <t>Tav. 9.7 - (seguito) Attività e spettatori al Teatro Comunale</t>
  </si>
  <si>
    <t>Biblioteca</t>
  </si>
  <si>
    <t>Anno</t>
  </si>
  <si>
    <t>Prestiti</t>
  </si>
  <si>
    <t>Letture</t>
  </si>
  <si>
    <t>Utenti attivi</t>
  </si>
  <si>
    <t>Giorni di apertura</t>
  </si>
  <si>
    <t>"Ariostea"</t>
  </si>
  <si>
    <t>"Bassani"</t>
  </si>
  <si>
    <t>"Porotto"</t>
  </si>
  <si>
    <t>"Rodari"</t>
  </si>
  <si>
    <t>"San Giorgio"</t>
  </si>
  <si>
    <r>
      <t xml:space="preserve">Patrimonio          </t>
    </r>
    <r>
      <rPr>
        <sz val="8"/>
        <rFont val="Verdana"/>
        <family val="2"/>
      </rPr>
      <t>(libri, periodici, cd, dvd, video, ecc.</t>
    </r>
    <r>
      <rPr>
        <sz val="10"/>
        <rFont val="Verdana"/>
        <family val="2"/>
      </rPr>
      <t>)</t>
    </r>
  </si>
  <si>
    <t>Tav. 9.8 - Patrimonio librario e utenza delle Biblioteche del Comune di Ferrara - Anni 2005 e 2006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</si>
</sst>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________"/>
    <numFmt numFmtId="172" formatCode="0.0_)"/>
    <numFmt numFmtId="173" formatCode="#,##0____"/>
    <numFmt numFmtId="174" formatCode="0.0"/>
    <numFmt numFmtId="175" formatCode="0.0______"/>
    <numFmt numFmtId="176" formatCode="0.0____"/>
    <numFmt numFmtId="177" formatCode="0______"/>
    <numFmt numFmtId="178" formatCode="#,##0__"/>
    <numFmt numFmtId="179" formatCode="0.00_)"/>
    <numFmt numFmtId="180" formatCode="0.00______"/>
    <numFmt numFmtId="181" formatCode="#,##0______"/>
    <numFmt numFmtId="182" formatCode="#,##0\ \ \ \ \ \ "/>
    <numFmt numFmtId="183" formatCode="#,##0\ \ \ \ 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____"/>
    <numFmt numFmtId="190" formatCode="_-* #,##0.0_-;\-* #,##0.0_-;_-* &quot;-&quot;_-;_-@_-"/>
    <numFmt numFmtId="191" formatCode="_-* #,##0.00_-;\-* #,##0.00_-;_-* &quot;-&quot;_-;_-@_-"/>
    <numFmt numFmtId="192" formatCode="#,##0.00____"/>
    <numFmt numFmtId="193" formatCode="0.00________"/>
    <numFmt numFmtId="194" formatCode="_0.00"/>
    <numFmt numFmtId="195" formatCode="0.00__"/>
    <numFmt numFmtId="196" formatCode="#,##0.00__"/>
    <numFmt numFmtId="197" formatCode="0.0__"/>
    <numFmt numFmtId="198" formatCode="#,##0\ \ \ \ \ "/>
    <numFmt numFmtId="199" formatCode="#,##0\ "/>
    <numFmt numFmtId="200" formatCode="0.0\ "/>
    <numFmt numFmtId="201" formatCode="#,##0\ \ \ "/>
    <numFmt numFmtId="202" formatCode="#,##0.0____"/>
    <numFmt numFmtId="203" formatCode="#,##0.0"/>
    <numFmt numFmtId="204" formatCode="#,##0_ ;\-#,##0\ 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#,##0.0;[Red]\-#,##0.0"/>
    <numFmt numFmtId="209" formatCode="#,##0.000;[Red]\-#,##0.000"/>
    <numFmt numFmtId="210" formatCode="\ \ \ \ \ #,##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&quot;IR£&quot;#,##0;\-&quot;IR£&quot;#,##0"/>
    <numFmt numFmtId="220" formatCode="&quot;IR£&quot;#,##0;[Red]\-&quot;IR£&quot;#,##0"/>
    <numFmt numFmtId="221" formatCode="&quot;IR£&quot;#,##0.00;\-&quot;IR£&quot;#,##0.00"/>
    <numFmt numFmtId="222" formatCode="&quot;IR£&quot;#,##0.00;[Red]\-&quot;IR£&quot;#,##0.00"/>
    <numFmt numFmtId="223" formatCode="_-&quot;IR£&quot;* #,##0_-;\-&quot;IR£&quot;* #,##0_-;_-&quot;IR£&quot;* &quot;-&quot;_-;_-@_-"/>
    <numFmt numFmtId="224" formatCode="_-&quot;IR£&quot;* #,##0.00_-;\-&quot;IR£&quot;* #,##0.00_-;_-&quot;IR£&quot;* &quot;-&quot;??_-;_-@_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3" fontId="5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6" fillId="0" borderId="0" xfId="23" applyFont="1">
      <alignment/>
      <protection/>
    </xf>
    <xf numFmtId="3" fontId="6" fillId="0" borderId="0" xfId="23" applyFont="1" applyBorder="1">
      <alignment/>
      <protection/>
    </xf>
    <xf numFmtId="3" fontId="6" fillId="0" borderId="0" xfId="23" applyFont="1" applyBorder="1" applyAlignment="1">
      <alignment horizontal="center"/>
      <protection/>
    </xf>
    <xf numFmtId="174" fontId="6" fillId="0" borderId="0" xfId="23" applyNumberFormat="1" applyFont="1" applyBorder="1" applyAlignment="1">
      <alignment horizontal="center"/>
      <protection/>
    </xf>
    <xf numFmtId="3" fontId="6" fillId="0" borderId="1" xfId="23" applyFont="1" applyBorder="1">
      <alignment/>
      <protection/>
    </xf>
    <xf numFmtId="3" fontId="8" fillId="0" borderId="0" xfId="23" applyFont="1">
      <alignment/>
      <protection/>
    </xf>
    <xf numFmtId="3" fontId="9" fillId="0" borderId="0" xfId="23" applyFont="1">
      <alignment/>
      <protection/>
    </xf>
    <xf numFmtId="3" fontId="8" fillId="0" borderId="0" xfId="23" applyFont="1" applyBorder="1">
      <alignment/>
      <protection/>
    </xf>
    <xf numFmtId="3" fontId="8" fillId="0" borderId="2" xfId="23" applyFont="1" applyBorder="1" applyAlignment="1">
      <alignment horizontal="centerContinuous"/>
      <protection/>
    </xf>
    <xf numFmtId="3" fontId="8" fillId="0" borderId="3" xfId="23" applyFont="1" applyBorder="1" applyAlignment="1">
      <alignment horizontal="left"/>
      <protection/>
    </xf>
    <xf numFmtId="3" fontId="8" fillId="0" borderId="0" xfId="23" applyFont="1" applyBorder="1" applyAlignment="1">
      <alignment horizontal="center"/>
      <protection/>
    </xf>
    <xf numFmtId="3" fontId="8" fillId="0" borderId="1" xfId="23" applyFont="1" applyBorder="1" applyAlignment="1">
      <alignment horizontal="center"/>
      <protection/>
    </xf>
    <xf numFmtId="3" fontId="7" fillId="0" borderId="0" xfId="23" applyFont="1">
      <alignment/>
      <protection/>
    </xf>
    <xf numFmtId="1" fontId="6" fillId="0" borderId="0" xfId="23" applyNumberFormat="1" applyFont="1" applyBorder="1" applyAlignment="1">
      <alignment horizontal="center"/>
      <protection/>
    </xf>
    <xf numFmtId="1" fontId="6" fillId="0" borderId="0" xfId="23" applyNumberFormat="1" applyFont="1" applyBorder="1" applyAlignment="1" quotePrefix="1">
      <alignment horizontal="center"/>
      <protection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6" fillId="0" borderId="1" xfId="23" applyNumberFormat="1" applyFont="1" applyBorder="1" applyAlignment="1">
      <alignment horizontal="center"/>
      <protection/>
    </xf>
    <xf numFmtId="3" fontId="6" fillId="0" borderId="1" xfId="23" applyFont="1" applyBorder="1" applyAlignment="1">
      <alignment horizontal="center"/>
      <protection/>
    </xf>
    <xf numFmtId="174" fontId="6" fillId="0" borderId="1" xfId="23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/>
    </xf>
    <xf numFmtId="3" fontId="8" fillId="0" borderId="2" xfId="23" applyFont="1" applyBorder="1" applyAlignment="1">
      <alignment horizontal="center"/>
      <protection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0" xfId="23" applyFont="1" applyBorder="1">
      <alignment/>
      <protection/>
    </xf>
    <xf numFmtId="2" fontId="6" fillId="0" borderId="0" xfId="23" applyNumberFormat="1" applyFont="1" applyBorder="1" applyAlignment="1">
      <alignment horizontal="center"/>
      <protection/>
    </xf>
    <xf numFmtId="2" fontId="6" fillId="0" borderId="1" xfId="23" applyNumberFormat="1" applyFont="1" applyBorder="1" applyAlignment="1">
      <alignment horizontal="center"/>
      <protection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22" applyFont="1" applyBorder="1" applyAlignment="1">
      <alignment vertical="center"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left" wrapText="1"/>
      <protection/>
    </xf>
    <xf numFmtId="0" fontId="6" fillId="0" borderId="0" xfId="22" applyFont="1">
      <alignment/>
      <protection/>
    </xf>
    <xf numFmtId="0" fontId="6" fillId="0" borderId="3" xfId="20" applyNumberFormat="1" applyFont="1" applyBorder="1" applyAlignment="1">
      <alignment vertical="center" wrapText="1"/>
    </xf>
    <xf numFmtId="0" fontId="7" fillId="0" borderId="3" xfId="20" applyNumberFormat="1" applyFont="1" applyBorder="1" applyAlignment="1">
      <alignment horizontal="center" vertical="center" wrapText="1"/>
    </xf>
    <xf numFmtId="0" fontId="7" fillId="0" borderId="0" xfId="20" applyNumberFormat="1" applyFont="1" applyAlignment="1">
      <alignment horizontal="center" vertical="center" wrapText="1"/>
    </xf>
    <xf numFmtId="0" fontId="6" fillId="0" borderId="0" xfId="20" applyNumberFormat="1" applyFont="1" applyAlignment="1">
      <alignment vertical="center"/>
    </xf>
    <xf numFmtId="0" fontId="7" fillId="0" borderId="1" xfId="20" applyNumberFormat="1" applyFont="1" applyBorder="1" applyAlignment="1">
      <alignment horizontal="left" vertical="center" wrapText="1"/>
    </xf>
    <xf numFmtId="0" fontId="7" fillId="0" borderId="1" xfId="20" applyNumberFormat="1" applyFont="1" applyBorder="1" applyAlignment="1">
      <alignment horizontal="center" vertical="center" wrapText="1"/>
    </xf>
    <xf numFmtId="0" fontId="6" fillId="0" borderId="0" xfId="22" applyFont="1" applyBorder="1" applyAlignment="1">
      <alignment wrapText="1"/>
      <protection/>
    </xf>
    <xf numFmtId="201" fontId="6" fillId="0" borderId="0" xfId="22" applyNumberFormat="1" applyFont="1" applyBorder="1" applyAlignment="1">
      <alignment horizontal="right"/>
      <protection/>
    </xf>
    <xf numFmtId="3" fontId="6" fillId="0" borderId="0" xfId="22" applyNumberFormat="1" applyFont="1" applyFill="1" applyBorder="1" applyAlignment="1">
      <alignment horizontal="right"/>
      <protection/>
    </xf>
    <xf numFmtId="3" fontId="6" fillId="0" borderId="0" xfId="22" applyNumberFormat="1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201" fontId="6" fillId="0" borderId="0" xfId="22" applyNumberFormat="1" applyFont="1" applyAlignment="1">
      <alignment/>
      <protection/>
    </xf>
    <xf numFmtId="0" fontId="6" fillId="0" borderId="0" xfId="22" applyFont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7" fillId="0" borderId="0" xfId="20" applyNumberFormat="1" applyFont="1" applyFill="1" applyBorder="1" applyAlignment="1">
      <alignment horizontal="center" vertical="center" wrapText="1"/>
    </xf>
    <xf numFmtId="0" fontId="6" fillId="0" borderId="0" xfId="22" applyFont="1" applyFill="1">
      <alignment/>
      <protection/>
    </xf>
    <xf numFmtId="0" fontId="6" fillId="0" borderId="0" xfId="20" applyNumberFormat="1" applyFont="1" applyFill="1" applyBorder="1" applyAlignment="1">
      <alignment vertical="center" wrapText="1"/>
    </xf>
    <xf numFmtId="3" fontId="6" fillId="0" borderId="0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 applyBorder="1" applyAlignment="1">
      <alignment wrapText="1"/>
      <protection/>
    </xf>
    <xf numFmtId="201" fontId="6" fillId="0" borderId="0" xfId="22" applyNumberFormat="1" applyFont="1" applyFill="1" applyAlignment="1">
      <alignment/>
      <protection/>
    </xf>
    <xf numFmtId="0" fontId="6" fillId="0" borderId="0" xfId="22" applyFont="1" applyFill="1" applyAlignment="1">
      <alignment/>
      <protection/>
    </xf>
    <xf numFmtId="0" fontId="6" fillId="0" borderId="1" xfId="22" applyFont="1" applyFill="1" applyBorder="1">
      <alignment/>
      <protection/>
    </xf>
    <xf numFmtId="3" fontId="6" fillId="0" borderId="1" xfId="22" applyNumberFormat="1" applyFont="1" applyFill="1" applyBorder="1" applyAlignment="1">
      <alignment horizontal="right"/>
      <protection/>
    </xf>
    <xf numFmtId="0" fontId="9" fillId="0" borderId="0" xfId="22" applyFont="1" applyAlignment="1">
      <alignment/>
      <protection/>
    </xf>
    <xf numFmtId="0" fontId="6" fillId="0" borderId="0" xfId="22" applyFont="1" applyAlignment="1">
      <alignment horizontal="left" wrapText="1"/>
      <protection/>
    </xf>
    <xf numFmtId="3" fontId="6" fillId="0" borderId="0" xfId="22" applyNumberFormat="1" applyFont="1">
      <alignment/>
      <protection/>
    </xf>
    <xf numFmtId="0" fontId="7" fillId="0" borderId="1" xfId="22" applyFont="1" applyFill="1" applyBorder="1" applyAlignment="1">
      <alignment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2" xfId="20" applyNumberFormat="1" applyFont="1" applyFill="1" applyBorder="1" applyAlignment="1">
      <alignment horizontal="right" vertical="center" wrapText="1"/>
    </xf>
    <xf numFmtId="0" fontId="7" fillId="0" borderId="0" xfId="20" applyNumberFormat="1" applyFont="1" applyFill="1" applyAlignment="1">
      <alignment horizontal="center" vertical="center" wrapText="1"/>
    </xf>
    <xf numFmtId="0" fontId="6" fillId="0" borderId="0" xfId="20" applyNumberFormat="1" applyFont="1" applyFill="1" applyAlignment="1">
      <alignment vertical="center"/>
    </xf>
    <xf numFmtId="0" fontId="10" fillId="0" borderId="5" xfId="22" applyFont="1" applyFill="1" applyBorder="1" applyAlignment="1">
      <alignment wrapText="1"/>
      <protection/>
    </xf>
    <xf numFmtId="3" fontId="6" fillId="0" borderId="5" xfId="22" applyNumberFormat="1" applyFont="1" applyFill="1" applyBorder="1" applyAlignment="1">
      <alignment horizontal="right"/>
      <protection/>
    </xf>
    <xf numFmtId="3" fontId="7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0" fontId="10" fillId="0" borderId="6" xfId="22" applyFont="1" applyFill="1" applyBorder="1" applyAlignment="1">
      <alignment wrapText="1"/>
      <protection/>
    </xf>
    <xf numFmtId="3" fontId="6" fillId="0" borderId="6" xfId="22" applyNumberFormat="1" applyFont="1" applyFill="1" applyBorder="1" applyAlignment="1">
      <alignment horizontal="right"/>
      <protection/>
    </xf>
    <xf numFmtId="0" fontId="10" fillId="0" borderId="7" xfId="22" applyFont="1" applyFill="1" applyBorder="1" applyAlignment="1">
      <alignment wrapText="1"/>
      <protection/>
    </xf>
    <xf numFmtId="3" fontId="6" fillId="0" borderId="7" xfId="22" applyNumberFormat="1" applyFont="1" applyFill="1" applyBorder="1" applyAlignment="1">
      <alignment horizontal="right"/>
      <protection/>
    </xf>
    <xf numFmtId="3" fontId="6" fillId="0" borderId="4" xfId="22" applyNumberFormat="1" applyFont="1" applyFill="1" applyBorder="1" applyAlignment="1">
      <alignment horizontal="right"/>
      <protection/>
    </xf>
    <xf numFmtId="0" fontId="10" fillId="0" borderId="7" xfId="22" applyFont="1" applyFill="1" applyBorder="1">
      <alignment/>
      <protection/>
    </xf>
    <xf numFmtId="0" fontId="6" fillId="0" borderId="7" xfId="22" applyFont="1" applyFill="1" applyBorder="1">
      <alignment/>
      <protection/>
    </xf>
    <xf numFmtId="0" fontId="10" fillId="0" borderId="6" xfId="22" applyFont="1" applyFill="1" applyBorder="1">
      <alignment/>
      <protection/>
    </xf>
    <xf numFmtId="0" fontId="6" fillId="0" borderId="6" xfId="22" applyFont="1" applyFill="1" applyBorder="1">
      <alignment/>
      <protection/>
    </xf>
    <xf numFmtId="3" fontId="6" fillId="0" borderId="7" xfId="22" applyNumberFormat="1" applyFont="1" applyFill="1" applyBorder="1">
      <alignment/>
      <protection/>
    </xf>
    <xf numFmtId="0" fontId="10" fillId="0" borderId="1" xfId="22" applyFont="1" applyFill="1" applyBorder="1" applyAlignment="1">
      <alignment wrapText="1"/>
      <protection/>
    </xf>
    <xf numFmtId="0" fontId="7" fillId="0" borderId="1" xfId="22" applyFont="1" applyFill="1" applyBorder="1" applyAlignment="1">
      <alignment horizontal="center" vertical="center"/>
      <protection/>
    </xf>
    <xf numFmtId="3" fontId="6" fillId="0" borderId="1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9" fillId="0" borderId="0" xfId="22" applyFont="1" applyFill="1" applyBorder="1" applyAlignment="1">
      <alignment wrapText="1"/>
      <protection/>
    </xf>
    <xf numFmtId="3" fontId="9" fillId="0" borderId="0" xfId="22" applyNumberFormat="1" applyFont="1" applyFill="1" applyBorder="1">
      <alignment/>
      <protection/>
    </xf>
    <xf numFmtId="0" fontId="9" fillId="0" borderId="0" xfId="22" applyFont="1" applyFill="1" applyBorder="1" applyAlignment="1">
      <alignment/>
      <protection/>
    </xf>
    <xf numFmtId="3" fontId="6" fillId="0" borderId="0" xfId="22" applyNumberFormat="1" applyFont="1" applyFill="1">
      <alignment/>
      <protection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38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8" fontId="6" fillId="0" borderId="0" xfId="19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6" fillId="0" borderId="1" xfId="19" applyFont="1" applyBorder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" xfId="21" applyFont="1" applyBorder="1" applyAlignment="1">
      <alignment horizontal="left"/>
      <protection/>
    </xf>
    <xf numFmtId="0" fontId="14" fillId="0" borderId="0" xfId="21">
      <alignment/>
      <protection/>
    </xf>
    <xf numFmtId="0" fontId="7" fillId="0" borderId="2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0" xfId="21" applyFont="1">
      <alignment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/>
      <protection/>
    </xf>
    <xf numFmtId="3" fontId="6" fillId="0" borderId="3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14" fillId="0" borderId="0" xfId="21" applyBorder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/>
      <protection/>
    </xf>
    <xf numFmtId="3" fontId="6" fillId="0" borderId="0" xfId="21" applyNumberFormat="1" applyFont="1" applyBorder="1" applyAlignment="1">
      <alignment horizontal="right" vertical="center" wrapText="1"/>
      <protection/>
    </xf>
    <xf numFmtId="3" fontId="6" fillId="0" borderId="0" xfId="21" applyNumberFormat="1" applyFont="1" applyBorder="1">
      <alignment/>
      <protection/>
    </xf>
    <xf numFmtId="3" fontId="6" fillId="0" borderId="0" xfId="21" applyNumberFormat="1" applyFont="1" applyBorder="1" applyAlignment="1">
      <alignment horizontal="right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3" fontId="6" fillId="0" borderId="1" xfId="21" applyNumberFormat="1" applyFont="1" applyBorder="1" applyAlignment="1">
      <alignment horizontal="right" vertical="center" wrapText="1"/>
      <protection/>
    </xf>
    <xf numFmtId="3" fontId="6" fillId="0" borderId="1" xfId="21" applyNumberFormat="1" applyFont="1" applyBorder="1">
      <alignment/>
      <protection/>
    </xf>
    <xf numFmtId="3" fontId="6" fillId="0" borderId="1" xfId="21" applyNumberFormat="1" applyFont="1" applyBorder="1" applyAlignment="1">
      <alignment horizontal="right"/>
      <protection/>
    </xf>
  </cellXfs>
  <cellStyles count="14">
    <cellStyle name="Normal" xfId="0"/>
    <cellStyle name="Hyperlink" xfId="15"/>
    <cellStyle name="Followed Hyperlink" xfId="16"/>
    <cellStyle name="Comma" xfId="17"/>
    <cellStyle name="Migliaia (0)_Foglio1" xfId="18"/>
    <cellStyle name="Comma [0]" xfId="19"/>
    <cellStyle name="Migliaia_musei_annuario_07" xfId="20"/>
    <cellStyle name="Normale_biblioteche" xfId="21"/>
    <cellStyle name="Normale_musei_annuario_07" xfId="22"/>
    <cellStyle name="Normale_TURIS02" xfId="23"/>
    <cellStyle name="Percent" xfId="24"/>
    <cellStyle name="Currency" xfId="25"/>
    <cellStyle name="Valuta (0)_Foglio1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S\anno%202001\Sport01\dati%20per%20Paset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S\ANNO97\SPORT\SPOR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8"/>
      <sheetName val="tav10 a"/>
      <sheetName val="tav10 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1"/>
      <sheetName val="tav2"/>
      <sheetName val="tav3"/>
      <sheetName val="tav4"/>
      <sheetName val="graf arr"/>
      <sheetName val="dati g.arr"/>
      <sheetName val="naz.%"/>
      <sheetName val="naz.% per cat."/>
      <sheetName val="nazionalità"/>
      <sheetName val="tav5"/>
      <sheetName val="tav6"/>
      <sheetName val="tav6 old"/>
      <sheetName val="tav7"/>
      <sheetName val="tav8"/>
      <sheetName val="tav9"/>
      <sheetName val="tav10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3"/>
  <sheetViews>
    <sheetView showGridLines="0" tabSelected="1" workbookViewId="0" topLeftCell="A1">
      <selection activeCell="AB22" sqref="AB22"/>
    </sheetView>
  </sheetViews>
  <sheetFormatPr defaultColWidth="8.28125" defaultRowHeight="12.75"/>
  <cols>
    <col min="1" max="1" width="10.28125" style="1" customWidth="1"/>
    <col min="2" max="4" width="9.00390625" style="1" customWidth="1"/>
    <col min="5" max="5" width="2.8515625" style="1" customWidth="1"/>
    <col min="6" max="8" width="9.00390625" style="1" customWidth="1"/>
    <col min="9" max="9" width="2.8515625" style="1" customWidth="1"/>
    <col min="10" max="12" width="9.00390625" style="1" customWidth="1"/>
    <col min="13" max="14" width="8.57421875" style="1" bestFit="1" customWidth="1"/>
    <col min="15" max="16384" width="8.28125" style="1" customWidth="1"/>
  </cols>
  <sheetData>
    <row r="1" ht="12.75">
      <c r="A1" s="13" t="s">
        <v>130</v>
      </c>
    </row>
    <row r="2" ht="7.5" customHeight="1">
      <c r="A2" s="5"/>
    </row>
    <row r="3" spans="1:12" s="6" customFormat="1" ht="11.25">
      <c r="A3" s="8"/>
      <c r="B3" s="9" t="s">
        <v>0</v>
      </c>
      <c r="C3" s="9"/>
      <c r="D3" s="9"/>
      <c r="E3" s="10"/>
      <c r="F3" s="9" t="s">
        <v>1</v>
      </c>
      <c r="G3" s="9"/>
      <c r="H3" s="9"/>
      <c r="I3" s="10"/>
      <c r="J3" s="9" t="s">
        <v>2</v>
      </c>
      <c r="K3" s="9"/>
      <c r="L3" s="9"/>
    </row>
    <row r="4" spans="1:12" s="6" customFormat="1" ht="11.25">
      <c r="A4" s="11" t="s">
        <v>3</v>
      </c>
      <c r="B4" s="11" t="s">
        <v>4</v>
      </c>
      <c r="C4" s="11" t="s">
        <v>5</v>
      </c>
      <c r="D4" s="11" t="s">
        <v>6</v>
      </c>
      <c r="E4" s="11"/>
      <c r="F4" s="11" t="s">
        <v>4</v>
      </c>
      <c r="G4" s="11" t="s">
        <v>5</v>
      </c>
      <c r="H4" s="11" t="s">
        <v>6</v>
      </c>
      <c r="I4" s="11"/>
      <c r="J4" s="11" t="s">
        <v>4</v>
      </c>
      <c r="K4" s="11" t="s">
        <v>5</v>
      </c>
      <c r="L4" s="11" t="s">
        <v>6</v>
      </c>
    </row>
    <row r="5" spans="1:12" s="6" customFormat="1" ht="11.25">
      <c r="A5" s="12"/>
      <c r="B5" s="12"/>
      <c r="C5" s="12"/>
      <c r="D5" s="12" t="s">
        <v>7</v>
      </c>
      <c r="E5" s="12"/>
      <c r="F5" s="12"/>
      <c r="G5" s="12"/>
      <c r="H5" s="12" t="s">
        <v>7</v>
      </c>
      <c r="I5" s="12"/>
      <c r="J5" s="12"/>
      <c r="K5" s="12"/>
      <c r="L5" s="12" t="s">
        <v>7</v>
      </c>
    </row>
    <row r="6" spans="1:12" ht="12.75">
      <c r="A6" s="3" t="s">
        <v>8</v>
      </c>
      <c r="B6" s="3">
        <v>82090</v>
      </c>
      <c r="C6" s="3">
        <v>197136</v>
      </c>
      <c r="D6" s="42">
        <f aca="true" t="shared" si="0" ref="D6:D15">C6/B6</f>
        <v>2.401461810208308</v>
      </c>
      <c r="E6" s="4"/>
      <c r="F6" s="3">
        <v>10512</v>
      </c>
      <c r="G6" s="3">
        <v>22081</v>
      </c>
      <c r="H6" s="42">
        <f aca="true" t="shared" si="1" ref="H6:H15">G6/F6</f>
        <v>2.1005517503805176</v>
      </c>
      <c r="I6" s="4"/>
      <c r="J6" s="3">
        <f aca="true" t="shared" si="2" ref="J6:J21">F6+B6</f>
        <v>92602</v>
      </c>
      <c r="K6" s="3">
        <f aca="true" t="shared" si="3" ref="K6:K21">G6+C6</f>
        <v>219217</v>
      </c>
      <c r="L6" s="42">
        <f aca="true" t="shared" si="4" ref="L6:L41">K6/J6</f>
        <v>2.367303082006868</v>
      </c>
    </row>
    <row r="7" spans="1:12" ht="12.75">
      <c r="A7" s="3" t="s">
        <v>9</v>
      </c>
      <c r="B7" s="3">
        <v>87299</v>
      </c>
      <c r="C7" s="3">
        <v>198502</v>
      </c>
      <c r="D7" s="42">
        <f t="shared" si="0"/>
        <v>2.2738175695025142</v>
      </c>
      <c r="E7" s="4"/>
      <c r="F7" s="3">
        <v>10056</v>
      </c>
      <c r="G7" s="3">
        <v>18700</v>
      </c>
      <c r="H7" s="42">
        <f t="shared" si="1"/>
        <v>1.8595863166268893</v>
      </c>
      <c r="I7" s="4"/>
      <c r="J7" s="3">
        <f t="shared" si="2"/>
        <v>97355</v>
      </c>
      <c r="K7" s="3">
        <f t="shared" si="3"/>
        <v>217202</v>
      </c>
      <c r="L7" s="42">
        <f t="shared" si="4"/>
        <v>2.231030763699861</v>
      </c>
    </row>
    <row r="8" spans="1:12" ht="12.75">
      <c r="A8" s="3" t="s">
        <v>10</v>
      </c>
      <c r="B8" s="3">
        <v>86572</v>
      </c>
      <c r="C8" s="3">
        <v>210456</v>
      </c>
      <c r="D8" s="42">
        <f t="shared" si="0"/>
        <v>2.4309938548260406</v>
      </c>
      <c r="E8" s="4"/>
      <c r="F8" s="3">
        <v>9168</v>
      </c>
      <c r="G8" s="3">
        <v>15728</v>
      </c>
      <c r="H8" s="42">
        <f t="shared" si="1"/>
        <v>1.7155322862129145</v>
      </c>
      <c r="I8" s="4"/>
      <c r="J8" s="3">
        <f t="shared" si="2"/>
        <v>95740</v>
      </c>
      <c r="K8" s="3">
        <f t="shared" si="3"/>
        <v>226184</v>
      </c>
      <c r="L8" s="42">
        <f t="shared" si="4"/>
        <v>2.3624817213285985</v>
      </c>
    </row>
    <row r="9" spans="1:12" ht="12.75">
      <c r="A9" s="3" t="s">
        <v>11</v>
      </c>
      <c r="B9" s="3">
        <v>89021</v>
      </c>
      <c r="C9" s="3">
        <v>220109</v>
      </c>
      <c r="D9" s="42">
        <f t="shared" si="0"/>
        <v>2.4725514204513543</v>
      </c>
      <c r="E9" s="4"/>
      <c r="F9" s="3">
        <v>8318</v>
      </c>
      <c r="G9" s="3">
        <v>14801</v>
      </c>
      <c r="H9" s="42">
        <f t="shared" si="1"/>
        <v>1.7793940851166146</v>
      </c>
      <c r="I9" s="4"/>
      <c r="J9" s="3">
        <f t="shared" si="2"/>
        <v>97339</v>
      </c>
      <c r="K9" s="3">
        <f t="shared" si="3"/>
        <v>234910</v>
      </c>
      <c r="L9" s="42">
        <f t="shared" si="4"/>
        <v>2.4133184026957335</v>
      </c>
    </row>
    <row r="10" spans="1:12" ht="12.75">
      <c r="A10" s="3" t="s">
        <v>12</v>
      </c>
      <c r="B10" s="3">
        <v>90185</v>
      </c>
      <c r="C10" s="3">
        <v>227017</v>
      </c>
      <c r="D10" s="42">
        <f t="shared" si="0"/>
        <v>2.517236791040639</v>
      </c>
      <c r="E10" s="4"/>
      <c r="F10" s="3">
        <v>9152</v>
      </c>
      <c r="G10" s="3">
        <v>17300</v>
      </c>
      <c r="H10" s="42">
        <f t="shared" si="1"/>
        <v>1.8902972027972027</v>
      </c>
      <c r="I10" s="4"/>
      <c r="J10" s="3">
        <f t="shared" si="2"/>
        <v>99337</v>
      </c>
      <c r="K10" s="3">
        <f t="shared" si="3"/>
        <v>244317</v>
      </c>
      <c r="L10" s="42">
        <f t="shared" si="4"/>
        <v>2.4594763280550045</v>
      </c>
    </row>
    <row r="11" spans="1:12" ht="12.75">
      <c r="A11" s="3" t="s">
        <v>13</v>
      </c>
      <c r="B11" s="3">
        <v>89542</v>
      </c>
      <c r="C11" s="3">
        <v>235765</v>
      </c>
      <c r="D11" s="42">
        <f t="shared" si="0"/>
        <v>2.6330102075003907</v>
      </c>
      <c r="E11" s="4"/>
      <c r="F11" s="3">
        <v>10807</v>
      </c>
      <c r="G11" s="3">
        <v>20595</v>
      </c>
      <c r="H11" s="42">
        <f t="shared" si="1"/>
        <v>1.9057092625150365</v>
      </c>
      <c r="I11" s="4"/>
      <c r="J11" s="3">
        <f t="shared" si="2"/>
        <v>100349</v>
      </c>
      <c r="K11" s="3">
        <f t="shared" si="3"/>
        <v>256360</v>
      </c>
      <c r="L11" s="42">
        <f t="shared" si="4"/>
        <v>2.5546841523084436</v>
      </c>
    </row>
    <row r="12" spans="1:12" ht="12.75">
      <c r="A12" s="3" t="s">
        <v>14</v>
      </c>
      <c r="B12" s="3">
        <v>83918</v>
      </c>
      <c r="C12" s="3">
        <v>200365</v>
      </c>
      <c r="D12" s="42">
        <f t="shared" si="0"/>
        <v>2.3876283991515526</v>
      </c>
      <c r="E12" s="4"/>
      <c r="F12" s="3">
        <v>11033</v>
      </c>
      <c r="G12" s="3">
        <v>21017</v>
      </c>
      <c r="H12" s="42">
        <f t="shared" si="1"/>
        <v>1.904921598839844</v>
      </c>
      <c r="I12" s="4"/>
      <c r="J12" s="3">
        <f t="shared" si="2"/>
        <v>94951</v>
      </c>
      <c r="K12" s="3">
        <f t="shared" si="3"/>
        <v>221382</v>
      </c>
      <c r="L12" s="42">
        <f t="shared" si="4"/>
        <v>2.3315394255984665</v>
      </c>
    </row>
    <row r="13" spans="1:12" ht="12.75">
      <c r="A13" s="3" t="s">
        <v>15</v>
      </c>
      <c r="B13" s="3">
        <v>81341</v>
      </c>
      <c r="C13" s="3">
        <v>215938</v>
      </c>
      <c r="D13" s="42">
        <f t="shared" si="0"/>
        <v>2.654725169348791</v>
      </c>
      <c r="E13" s="4"/>
      <c r="F13" s="3">
        <v>10501</v>
      </c>
      <c r="G13" s="3">
        <v>17437</v>
      </c>
      <c r="H13" s="42">
        <f t="shared" si="1"/>
        <v>1.6605085229978098</v>
      </c>
      <c r="I13" s="4"/>
      <c r="J13" s="3">
        <f t="shared" si="2"/>
        <v>91842</v>
      </c>
      <c r="K13" s="3">
        <f t="shared" si="3"/>
        <v>233375</v>
      </c>
      <c r="L13" s="42">
        <f t="shared" si="4"/>
        <v>2.5410487576490057</v>
      </c>
    </row>
    <row r="14" spans="1:12" ht="12.75">
      <c r="A14" s="3" t="s">
        <v>16</v>
      </c>
      <c r="B14" s="3">
        <v>79785</v>
      </c>
      <c r="C14" s="3">
        <v>216045</v>
      </c>
      <c r="D14" s="42">
        <f t="shared" si="0"/>
        <v>2.7078398195149465</v>
      </c>
      <c r="E14" s="4"/>
      <c r="F14" s="3">
        <v>13687</v>
      </c>
      <c r="G14" s="3">
        <v>22989</v>
      </c>
      <c r="H14" s="42">
        <f t="shared" si="1"/>
        <v>1.6796229999269379</v>
      </c>
      <c r="I14" s="4"/>
      <c r="J14" s="3">
        <f t="shared" si="2"/>
        <v>93472</v>
      </c>
      <c r="K14" s="3">
        <f t="shared" si="3"/>
        <v>239034</v>
      </c>
      <c r="L14" s="42">
        <f t="shared" si="4"/>
        <v>2.5572791852105445</v>
      </c>
    </row>
    <row r="15" spans="1:12" ht="12.75">
      <c r="A15" s="3" t="s">
        <v>17</v>
      </c>
      <c r="B15" s="3">
        <v>81224</v>
      </c>
      <c r="C15" s="3">
        <v>217629</v>
      </c>
      <c r="D15" s="42">
        <f t="shared" si="0"/>
        <v>2.6793681670442235</v>
      </c>
      <c r="E15" s="4"/>
      <c r="F15" s="3">
        <v>13384</v>
      </c>
      <c r="G15" s="3">
        <v>24288</v>
      </c>
      <c r="H15" s="42">
        <f t="shared" si="1"/>
        <v>1.8147041243275552</v>
      </c>
      <c r="I15" s="4"/>
      <c r="J15" s="3">
        <f t="shared" si="2"/>
        <v>94608</v>
      </c>
      <c r="K15" s="3">
        <f t="shared" si="3"/>
        <v>241917</v>
      </c>
      <c r="L15" s="42">
        <f t="shared" si="4"/>
        <v>2.5570459157787924</v>
      </c>
    </row>
    <row r="16" spans="1:12" ht="12.75">
      <c r="A16" s="3" t="s">
        <v>18</v>
      </c>
      <c r="B16" s="3">
        <v>82405</v>
      </c>
      <c r="C16" s="3">
        <f aca="true" t="shared" si="5" ref="C16:C21">B16*D16</f>
        <v>238974.5</v>
      </c>
      <c r="D16" s="42">
        <v>2.9</v>
      </c>
      <c r="E16" s="4"/>
      <c r="F16" s="3">
        <v>16920</v>
      </c>
      <c r="G16" s="3">
        <f aca="true" t="shared" si="6" ref="G16:G21">F16*H16</f>
        <v>30456</v>
      </c>
      <c r="H16" s="42">
        <v>1.8</v>
      </c>
      <c r="I16" s="4"/>
      <c r="J16" s="3">
        <f t="shared" si="2"/>
        <v>99325</v>
      </c>
      <c r="K16" s="3">
        <f t="shared" si="3"/>
        <v>269430.5</v>
      </c>
      <c r="L16" s="42">
        <f t="shared" si="4"/>
        <v>2.7126151522778756</v>
      </c>
    </row>
    <row r="17" spans="1:12" ht="12.75">
      <c r="A17" s="3" t="s">
        <v>19</v>
      </c>
      <c r="B17" s="3">
        <v>73099</v>
      </c>
      <c r="C17" s="3">
        <f t="shared" si="5"/>
        <v>219297</v>
      </c>
      <c r="D17" s="42">
        <v>3</v>
      </c>
      <c r="E17" s="4"/>
      <c r="F17" s="3">
        <v>15447</v>
      </c>
      <c r="G17" s="3">
        <f t="shared" si="6"/>
        <v>26259.899999999998</v>
      </c>
      <c r="H17" s="42">
        <v>1.7</v>
      </c>
      <c r="I17" s="4"/>
      <c r="J17" s="3">
        <f t="shared" si="2"/>
        <v>88546</v>
      </c>
      <c r="K17" s="3">
        <f t="shared" si="3"/>
        <v>245556.9</v>
      </c>
      <c r="L17" s="42">
        <f t="shared" si="4"/>
        <v>2.773212793350349</v>
      </c>
    </row>
    <row r="18" spans="1:12" ht="12.75">
      <c r="A18" s="3" t="s">
        <v>20</v>
      </c>
      <c r="B18" s="3">
        <v>70740</v>
      </c>
      <c r="C18" s="3">
        <f t="shared" si="5"/>
        <v>205146</v>
      </c>
      <c r="D18" s="42">
        <v>2.9</v>
      </c>
      <c r="E18" s="4"/>
      <c r="F18" s="3">
        <v>17155</v>
      </c>
      <c r="G18" s="3">
        <f t="shared" si="6"/>
        <v>30879</v>
      </c>
      <c r="H18" s="42">
        <v>1.8</v>
      </c>
      <c r="I18" s="4"/>
      <c r="J18" s="3">
        <f t="shared" si="2"/>
        <v>87895</v>
      </c>
      <c r="K18" s="3">
        <f t="shared" si="3"/>
        <v>236025</v>
      </c>
      <c r="L18" s="42">
        <f t="shared" si="4"/>
        <v>2.6853063314181695</v>
      </c>
    </row>
    <row r="19" spans="1:12" ht="12.75">
      <c r="A19" s="3" t="s">
        <v>21</v>
      </c>
      <c r="B19" s="3">
        <v>72943</v>
      </c>
      <c r="C19" s="3">
        <f t="shared" si="5"/>
        <v>204240.4</v>
      </c>
      <c r="D19" s="42">
        <v>2.8</v>
      </c>
      <c r="E19" s="4"/>
      <c r="F19" s="3">
        <v>18423</v>
      </c>
      <c r="G19" s="3">
        <f t="shared" si="6"/>
        <v>33161.4</v>
      </c>
      <c r="H19" s="42">
        <v>1.8</v>
      </c>
      <c r="I19" s="4"/>
      <c r="J19" s="3">
        <f t="shared" si="2"/>
        <v>91366</v>
      </c>
      <c r="K19" s="3">
        <f t="shared" si="3"/>
        <v>237401.8</v>
      </c>
      <c r="L19" s="42">
        <f t="shared" si="4"/>
        <v>2.5983604404264167</v>
      </c>
    </row>
    <row r="20" spans="1:12" ht="12.75">
      <c r="A20" s="3" t="s">
        <v>22</v>
      </c>
      <c r="B20" s="3">
        <v>72624</v>
      </c>
      <c r="C20" s="3">
        <f t="shared" si="5"/>
        <v>188822.4</v>
      </c>
      <c r="D20" s="42">
        <v>2.6</v>
      </c>
      <c r="E20" s="4"/>
      <c r="F20" s="3">
        <v>18701</v>
      </c>
      <c r="G20" s="3">
        <f t="shared" si="6"/>
        <v>41142.200000000004</v>
      </c>
      <c r="H20" s="42">
        <v>2.2</v>
      </c>
      <c r="I20" s="4"/>
      <c r="J20" s="3">
        <f t="shared" si="2"/>
        <v>91325</v>
      </c>
      <c r="K20" s="3">
        <f t="shared" si="3"/>
        <v>229964.6</v>
      </c>
      <c r="L20" s="42">
        <f t="shared" si="4"/>
        <v>2.518090336709554</v>
      </c>
    </row>
    <row r="21" spans="1:12" ht="12.75">
      <c r="A21" s="3" t="s">
        <v>23</v>
      </c>
      <c r="B21" s="3">
        <v>70010</v>
      </c>
      <c r="C21" s="3">
        <f t="shared" si="5"/>
        <v>196028</v>
      </c>
      <c r="D21" s="42">
        <v>2.8</v>
      </c>
      <c r="E21" s="4"/>
      <c r="F21" s="3">
        <v>18288</v>
      </c>
      <c r="G21" s="3">
        <f t="shared" si="6"/>
        <v>36576</v>
      </c>
      <c r="H21" s="42">
        <v>2</v>
      </c>
      <c r="I21" s="4"/>
      <c r="J21" s="3">
        <f t="shared" si="2"/>
        <v>88298</v>
      </c>
      <c r="K21" s="3">
        <f t="shared" si="3"/>
        <v>232604</v>
      </c>
      <c r="L21" s="42">
        <f t="shared" si="4"/>
        <v>2.6343065528098033</v>
      </c>
    </row>
    <row r="22" spans="1:12" ht="12.75">
      <c r="A22" s="3" t="s">
        <v>24</v>
      </c>
      <c r="B22" s="3">
        <v>69447</v>
      </c>
      <c r="C22" s="3">
        <v>167000</v>
      </c>
      <c r="D22" s="42">
        <f aca="true" t="shared" si="7" ref="D22:D41">C22/B22</f>
        <v>2.4047115066165565</v>
      </c>
      <c r="E22" s="4"/>
      <c r="F22" s="3">
        <v>19120</v>
      </c>
      <c r="G22" s="3">
        <v>45758</v>
      </c>
      <c r="H22" s="42">
        <f aca="true" t="shared" si="8" ref="H22:H41">G22/F22</f>
        <v>2.3932008368200837</v>
      </c>
      <c r="I22" s="4"/>
      <c r="J22" s="3">
        <f aca="true" t="shared" si="9" ref="J22:J39">B22+F22</f>
        <v>88567</v>
      </c>
      <c r="K22" s="3">
        <v>212758</v>
      </c>
      <c r="L22" s="42">
        <f t="shared" si="4"/>
        <v>2.4022265629410504</v>
      </c>
    </row>
    <row r="23" spans="1:12" ht="12.75">
      <c r="A23" s="3" t="s">
        <v>25</v>
      </c>
      <c r="B23" s="3">
        <v>74565</v>
      </c>
      <c r="C23" s="3">
        <v>204757</v>
      </c>
      <c r="D23" s="42">
        <f t="shared" si="7"/>
        <v>2.746020250787903</v>
      </c>
      <c r="E23" s="4"/>
      <c r="F23" s="3">
        <v>22992</v>
      </c>
      <c r="G23" s="3">
        <v>48073</v>
      </c>
      <c r="H23" s="42">
        <f t="shared" si="8"/>
        <v>2.090857689631176</v>
      </c>
      <c r="I23" s="4"/>
      <c r="J23" s="3">
        <f t="shared" si="9"/>
        <v>97557</v>
      </c>
      <c r="K23" s="3">
        <v>252830</v>
      </c>
      <c r="L23" s="42">
        <f t="shared" si="4"/>
        <v>2.5916131082341605</v>
      </c>
    </row>
    <row r="24" spans="1:12" ht="12.75">
      <c r="A24" s="3" t="s">
        <v>26</v>
      </c>
      <c r="B24" s="3">
        <v>68884</v>
      </c>
      <c r="C24" s="3">
        <v>207969</v>
      </c>
      <c r="D24" s="42">
        <f t="shared" si="7"/>
        <v>3.019119098774752</v>
      </c>
      <c r="E24" s="4"/>
      <c r="F24" s="3">
        <v>23851</v>
      </c>
      <c r="G24" s="3">
        <v>50035</v>
      </c>
      <c r="H24" s="42">
        <f t="shared" si="8"/>
        <v>2.097815605215714</v>
      </c>
      <c r="I24" s="4"/>
      <c r="J24" s="3">
        <f t="shared" si="9"/>
        <v>92735</v>
      </c>
      <c r="K24" s="3">
        <v>258024</v>
      </c>
      <c r="L24" s="42">
        <f t="shared" si="4"/>
        <v>2.7823798997142397</v>
      </c>
    </row>
    <row r="25" spans="1:12" ht="12.75">
      <c r="A25" s="3" t="s">
        <v>27</v>
      </c>
      <c r="B25" s="3">
        <v>70899</v>
      </c>
      <c r="C25" s="3">
        <v>233506</v>
      </c>
      <c r="D25" s="42">
        <f t="shared" si="7"/>
        <v>3.2935020240059805</v>
      </c>
      <c r="E25" s="4"/>
      <c r="F25" s="3">
        <v>22880</v>
      </c>
      <c r="G25" s="3">
        <v>53594</v>
      </c>
      <c r="H25" s="42">
        <f t="shared" si="8"/>
        <v>2.342395104895105</v>
      </c>
      <c r="I25" s="4"/>
      <c r="J25" s="3">
        <f t="shared" si="9"/>
        <v>93779</v>
      </c>
      <c r="K25" s="3">
        <v>287100</v>
      </c>
      <c r="L25" s="42">
        <f t="shared" si="4"/>
        <v>3.0614529905415924</v>
      </c>
    </row>
    <row r="26" spans="1:12" ht="12.75">
      <c r="A26" s="3" t="s">
        <v>28</v>
      </c>
      <c r="B26" s="3">
        <v>61173</v>
      </c>
      <c r="C26" s="3">
        <v>156283</v>
      </c>
      <c r="D26" s="42">
        <f t="shared" si="7"/>
        <v>2.5547708956565804</v>
      </c>
      <c r="E26" s="4"/>
      <c r="F26" s="3">
        <v>17442</v>
      </c>
      <c r="G26" s="3">
        <v>39425</v>
      </c>
      <c r="H26" s="42">
        <f t="shared" si="8"/>
        <v>2.2603485838779958</v>
      </c>
      <c r="I26" s="4"/>
      <c r="J26" s="3">
        <f t="shared" si="9"/>
        <v>78615</v>
      </c>
      <c r="K26" s="3">
        <v>195708</v>
      </c>
      <c r="L26" s="42">
        <f t="shared" si="4"/>
        <v>2.4894485785155505</v>
      </c>
    </row>
    <row r="27" spans="1:12" ht="12.75">
      <c r="A27" s="3" t="s">
        <v>29</v>
      </c>
      <c r="B27" s="3">
        <v>68556</v>
      </c>
      <c r="C27" s="3">
        <v>171925</v>
      </c>
      <c r="D27" s="42">
        <f t="shared" si="7"/>
        <v>2.5078038391971527</v>
      </c>
      <c r="E27" s="4"/>
      <c r="F27" s="3">
        <v>17484</v>
      </c>
      <c r="G27" s="3">
        <v>41132</v>
      </c>
      <c r="H27" s="42">
        <f t="shared" si="8"/>
        <v>2.3525509036833676</v>
      </c>
      <c r="I27" s="4"/>
      <c r="J27" s="3">
        <f t="shared" si="9"/>
        <v>86040</v>
      </c>
      <c r="K27" s="3">
        <v>213057</v>
      </c>
      <c r="L27" s="42">
        <f t="shared" si="4"/>
        <v>2.476255230125523</v>
      </c>
    </row>
    <row r="28" spans="1:12" ht="12.75">
      <c r="A28" s="3" t="s">
        <v>30</v>
      </c>
      <c r="B28" s="3">
        <v>54039</v>
      </c>
      <c r="C28" s="3">
        <v>118584</v>
      </c>
      <c r="D28" s="42">
        <f t="shared" si="7"/>
        <v>2.194415144617776</v>
      </c>
      <c r="E28" s="4"/>
      <c r="F28" s="3">
        <v>15785</v>
      </c>
      <c r="G28" s="3">
        <v>35391</v>
      </c>
      <c r="H28" s="42">
        <f t="shared" si="8"/>
        <v>2.2420652518213493</v>
      </c>
      <c r="I28" s="4"/>
      <c r="J28" s="3">
        <f t="shared" si="9"/>
        <v>69824</v>
      </c>
      <c r="K28" s="3">
        <v>153975</v>
      </c>
      <c r="L28" s="42">
        <f t="shared" si="4"/>
        <v>2.205187328139322</v>
      </c>
    </row>
    <row r="29" spans="1:12" ht="12.75">
      <c r="A29" s="14">
        <v>1994</v>
      </c>
      <c r="B29" s="3">
        <v>57248</v>
      </c>
      <c r="C29" s="3">
        <v>133217</v>
      </c>
      <c r="D29" s="42">
        <f t="shared" si="7"/>
        <v>2.327015790944662</v>
      </c>
      <c r="E29" s="4"/>
      <c r="F29" s="3">
        <v>19759</v>
      </c>
      <c r="G29" s="3">
        <v>46032</v>
      </c>
      <c r="H29" s="42">
        <f t="shared" si="8"/>
        <v>2.3296725542790626</v>
      </c>
      <c r="I29" s="4"/>
      <c r="J29" s="3">
        <f t="shared" si="9"/>
        <v>77007</v>
      </c>
      <c r="K29" s="3">
        <v>179249</v>
      </c>
      <c r="L29" s="42">
        <f t="shared" si="4"/>
        <v>2.327697482047087</v>
      </c>
    </row>
    <row r="30" spans="1:12" ht="12.75">
      <c r="A30" s="14">
        <v>1995</v>
      </c>
      <c r="B30" s="3">
        <v>65667</v>
      </c>
      <c r="C30" s="3">
        <v>150069</v>
      </c>
      <c r="D30" s="42">
        <f t="shared" si="7"/>
        <v>2.2853031202887295</v>
      </c>
      <c r="E30" s="4"/>
      <c r="F30" s="3">
        <v>24223</v>
      </c>
      <c r="G30" s="3">
        <v>55299</v>
      </c>
      <c r="H30" s="42">
        <f t="shared" si="8"/>
        <v>2.2829129339883583</v>
      </c>
      <c r="I30" s="4"/>
      <c r="J30" s="3">
        <f t="shared" si="9"/>
        <v>89890</v>
      </c>
      <c r="K30" s="3">
        <f>C30+G30</f>
        <v>205368</v>
      </c>
      <c r="L30" s="42">
        <f t="shared" si="4"/>
        <v>2.2846590277005228</v>
      </c>
    </row>
    <row r="31" spans="1:12" ht="12.75">
      <c r="A31" s="14">
        <v>1996</v>
      </c>
      <c r="B31" s="3">
        <v>63613</v>
      </c>
      <c r="C31" s="3">
        <v>130266</v>
      </c>
      <c r="D31" s="42">
        <f t="shared" si="7"/>
        <v>2.047788973951865</v>
      </c>
      <c r="E31" s="4"/>
      <c r="F31" s="3">
        <v>27019</v>
      </c>
      <c r="G31" s="3">
        <v>60159</v>
      </c>
      <c r="H31" s="42">
        <f t="shared" si="8"/>
        <v>2.226544283652245</v>
      </c>
      <c r="I31" s="4"/>
      <c r="J31" s="3">
        <f t="shared" si="9"/>
        <v>90632</v>
      </c>
      <c r="K31" s="3">
        <f>C31+G31</f>
        <v>190425</v>
      </c>
      <c r="L31" s="42">
        <f t="shared" si="4"/>
        <v>2.1010790890634654</v>
      </c>
    </row>
    <row r="32" spans="1:12" ht="12.75">
      <c r="A32" s="15">
        <v>1997</v>
      </c>
      <c r="B32" s="3">
        <v>68760</v>
      </c>
      <c r="C32" s="3">
        <v>138370</v>
      </c>
      <c r="D32" s="42">
        <f t="shared" si="7"/>
        <v>2.0123618382780686</v>
      </c>
      <c r="E32" s="4"/>
      <c r="F32" s="3">
        <v>31274</v>
      </c>
      <c r="G32" s="3">
        <v>65893</v>
      </c>
      <c r="H32" s="42">
        <f t="shared" si="8"/>
        <v>2.1069578563663107</v>
      </c>
      <c r="I32" s="4"/>
      <c r="J32" s="3">
        <f t="shared" si="9"/>
        <v>100034</v>
      </c>
      <c r="K32" s="3">
        <f aca="true" t="shared" si="10" ref="K32:K39">G32+C32</f>
        <v>204263</v>
      </c>
      <c r="L32" s="42">
        <f t="shared" si="4"/>
        <v>2.0419357418477717</v>
      </c>
    </row>
    <row r="33" spans="1:12" ht="12.75">
      <c r="A33" s="15">
        <v>1998</v>
      </c>
      <c r="B33" s="3">
        <v>82277</v>
      </c>
      <c r="C33" s="3">
        <v>166984</v>
      </c>
      <c r="D33" s="42">
        <f t="shared" si="7"/>
        <v>2.029534377772646</v>
      </c>
      <c r="E33" s="4"/>
      <c r="F33" s="3">
        <v>33987</v>
      </c>
      <c r="G33" s="3">
        <v>71010</v>
      </c>
      <c r="H33" s="42">
        <f t="shared" si="8"/>
        <v>2.089328272574808</v>
      </c>
      <c r="I33" s="4"/>
      <c r="J33" s="3">
        <f t="shared" si="9"/>
        <v>116264</v>
      </c>
      <c r="K33" s="3">
        <f t="shared" si="10"/>
        <v>237994</v>
      </c>
      <c r="L33" s="42">
        <f t="shared" si="4"/>
        <v>2.0470136929746094</v>
      </c>
    </row>
    <row r="34" spans="1:12" ht="12.75">
      <c r="A34" s="15">
        <v>1999</v>
      </c>
      <c r="B34" s="3">
        <v>84893</v>
      </c>
      <c r="C34" s="3">
        <v>184103</v>
      </c>
      <c r="D34" s="42">
        <f t="shared" si="7"/>
        <v>2.168647591674225</v>
      </c>
      <c r="E34" s="4"/>
      <c r="F34" s="3">
        <v>36265</v>
      </c>
      <c r="G34" s="3">
        <v>81083</v>
      </c>
      <c r="H34" s="42">
        <f t="shared" si="8"/>
        <v>2.2358472356266375</v>
      </c>
      <c r="I34" s="4"/>
      <c r="J34" s="3">
        <f t="shared" si="9"/>
        <v>121158</v>
      </c>
      <c r="K34" s="3">
        <f t="shared" si="10"/>
        <v>265186</v>
      </c>
      <c r="L34" s="42">
        <f t="shared" si="4"/>
        <v>2.1887617821357237</v>
      </c>
    </row>
    <row r="35" spans="1:12" ht="12.75">
      <c r="A35" s="15">
        <v>2000</v>
      </c>
      <c r="B35" s="3">
        <v>89246</v>
      </c>
      <c r="C35" s="3">
        <v>178317</v>
      </c>
      <c r="D35" s="42">
        <f t="shared" si="7"/>
        <v>1.9980391278040472</v>
      </c>
      <c r="E35" s="4"/>
      <c r="F35" s="3">
        <v>38765</v>
      </c>
      <c r="G35" s="3">
        <v>82456</v>
      </c>
      <c r="H35" s="42">
        <f t="shared" si="8"/>
        <v>2.1270733909454407</v>
      </c>
      <c r="I35" s="4"/>
      <c r="J35" s="3">
        <f t="shared" si="9"/>
        <v>128011</v>
      </c>
      <c r="K35" s="3">
        <f t="shared" si="10"/>
        <v>260773</v>
      </c>
      <c r="L35" s="42">
        <f t="shared" si="4"/>
        <v>2.0371139980157955</v>
      </c>
    </row>
    <row r="36" spans="1:12" ht="12.75">
      <c r="A36" s="15">
        <v>2001</v>
      </c>
      <c r="B36" s="3">
        <v>103322</v>
      </c>
      <c r="C36" s="3">
        <v>206046</v>
      </c>
      <c r="D36" s="42">
        <f t="shared" si="7"/>
        <v>1.9942122684423453</v>
      </c>
      <c r="E36" s="4"/>
      <c r="F36" s="3">
        <v>48197</v>
      </c>
      <c r="G36" s="3">
        <v>110032</v>
      </c>
      <c r="H36" s="42">
        <f t="shared" si="8"/>
        <v>2.282963669937963</v>
      </c>
      <c r="I36" s="4"/>
      <c r="J36" s="3">
        <f t="shared" si="9"/>
        <v>151519</v>
      </c>
      <c r="K36" s="3">
        <f t="shared" si="10"/>
        <v>316078</v>
      </c>
      <c r="L36" s="42">
        <f t="shared" si="4"/>
        <v>2.086061814029924</v>
      </c>
    </row>
    <row r="37" spans="1:12" ht="12.75">
      <c r="A37" s="14">
        <v>2002</v>
      </c>
      <c r="B37" s="3">
        <v>112556</v>
      </c>
      <c r="C37" s="3">
        <v>225344</v>
      </c>
      <c r="D37" s="42">
        <f t="shared" si="7"/>
        <v>2.002061196204556</v>
      </c>
      <c r="E37" s="4"/>
      <c r="F37" s="3">
        <v>48474</v>
      </c>
      <c r="G37" s="3">
        <v>112368</v>
      </c>
      <c r="H37" s="42">
        <f t="shared" si="8"/>
        <v>2.3181086768164376</v>
      </c>
      <c r="I37" s="4"/>
      <c r="J37" s="3">
        <f t="shared" si="9"/>
        <v>161030</v>
      </c>
      <c r="K37" s="3">
        <f t="shared" si="10"/>
        <v>337712</v>
      </c>
      <c r="L37" s="42">
        <f t="shared" si="4"/>
        <v>2.097199279637335</v>
      </c>
    </row>
    <row r="38" spans="1:12" ht="12.75">
      <c r="A38" s="14">
        <v>2003</v>
      </c>
      <c r="B38" s="3">
        <v>113629</v>
      </c>
      <c r="C38" s="3">
        <v>230156</v>
      </c>
      <c r="D38" s="42">
        <f>C38/B38</f>
        <v>2.0255040526626127</v>
      </c>
      <c r="E38" s="4"/>
      <c r="F38" s="3">
        <v>45995</v>
      </c>
      <c r="G38" s="3">
        <v>111571</v>
      </c>
      <c r="H38" s="42">
        <f>G38/F38</f>
        <v>2.425720186976845</v>
      </c>
      <c r="I38" s="4"/>
      <c r="J38" s="3">
        <f>B38+F38</f>
        <v>159624</v>
      </c>
      <c r="K38" s="3">
        <f t="shared" si="10"/>
        <v>341727</v>
      </c>
      <c r="L38" s="42">
        <f>K38/J38</f>
        <v>2.14082468801684</v>
      </c>
    </row>
    <row r="39" spans="1:12" ht="12.75">
      <c r="A39" s="14">
        <v>2004</v>
      </c>
      <c r="B39" s="3">
        <v>121020</v>
      </c>
      <c r="C39" s="3">
        <v>263992</v>
      </c>
      <c r="D39" s="42">
        <f t="shared" si="7"/>
        <v>2.181391505536275</v>
      </c>
      <c r="E39" s="4"/>
      <c r="F39" s="3">
        <v>48403</v>
      </c>
      <c r="G39" s="3">
        <v>112389</v>
      </c>
      <c r="H39" s="42">
        <f t="shared" si="8"/>
        <v>2.3219428547817285</v>
      </c>
      <c r="I39" s="4"/>
      <c r="J39" s="3">
        <f t="shared" si="9"/>
        <v>169423</v>
      </c>
      <c r="K39" s="3">
        <f t="shared" si="10"/>
        <v>376381</v>
      </c>
      <c r="L39" s="42">
        <f t="shared" si="4"/>
        <v>2.2215460710765362</v>
      </c>
    </row>
    <row r="40" spans="1:12" ht="12.75">
      <c r="A40" s="14">
        <v>2005</v>
      </c>
      <c r="B40" s="3">
        <v>114798</v>
      </c>
      <c r="C40" s="3">
        <v>235970</v>
      </c>
      <c r="D40" s="42">
        <f t="shared" si="7"/>
        <v>2.055523615393996</v>
      </c>
      <c r="E40" s="4"/>
      <c r="F40" s="3">
        <v>46911</v>
      </c>
      <c r="G40" s="3">
        <v>110838</v>
      </c>
      <c r="H40" s="42">
        <f t="shared" si="8"/>
        <v>2.3627294238025196</v>
      </c>
      <c r="I40" s="4"/>
      <c r="J40" s="3">
        <v>161709</v>
      </c>
      <c r="K40" s="3">
        <v>346808</v>
      </c>
      <c r="L40" s="42">
        <f t="shared" si="4"/>
        <v>2.144642536902708</v>
      </c>
    </row>
    <row r="41" spans="1:12" ht="12.75">
      <c r="A41" s="26">
        <v>2006</v>
      </c>
      <c r="B41" s="27">
        <v>120739</v>
      </c>
      <c r="C41" s="27">
        <v>252595</v>
      </c>
      <c r="D41" s="43">
        <f t="shared" si="7"/>
        <v>2.0920746403399066</v>
      </c>
      <c r="E41" s="28"/>
      <c r="F41" s="27">
        <v>48127</v>
      </c>
      <c r="G41" s="27">
        <v>113476</v>
      </c>
      <c r="H41" s="43">
        <f t="shared" si="8"/>
        <v>2.357844868784674</v>
      </c>
      <c r="I41" s="28"/>
      <c r="J41" s="27">
        <v>168866</v>
      </c>
      <c r="K41" s="27">
        <v>366071</v>
      </c>
      <c r="L41" s="43">
        <f t="shared" si="4"/>
        <v>2.1678194544786993</v>
      </c>
    </row>
    <row r="42" spans="1:9" ht="12.75">
      <c r="A42" s="7" t="s">
        <v>31</v>
      </c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</sheetData>
  <printOptions/>
  <pageMargins left="1.3779527559055118" right="1.08" top="0.89" bottom="0.68" header="0.5118110236220472" footer="0.5118110236220472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9" sqref="B19"/>
    </sheetView>
  </sheetViews>
  <sheetFormatPr defaultColWidth="9.140625" defaultRowHeight="12.75"/>
  <cols>
    <col min="1" max="1" width="18.00390625" style="18" customWidth="1"/>
    <col min="2" max="2" width="25.28125" style="18" customWidth="1"/>
    <col min="3" max="6" width="10.57421875" style="18" customWidth="1"/>
    <col min="7" max="7" width="11.8515625" style="18" customWidth="1"/>
    <col min="8" max="8" width="10.8515625" style="18" customWidth="1"/>
    <col min="9" max="16384" width="9.140625" style="18" customWidth="1"/>
  </cols>
  <sheetData>
    <row r="1" spans="1:7" ht="18.75" customHeight="1">
      <c r="A1" s="16" t="s">
        <v>131</v>
      </c>
      <c r="B1" s="17"/>
      <c r="C1" s="17"/>
      <c r="D1" s="17"/>
      <c r="E1" s="17"/>
      <c r="F1" s="17"/>
      <c r="G1" s="17"/>
    </row>
    <row r="2" spans="1:7" s="19" customFormat="1" ht="51">
      <c r="A2" s="44"/>
      <c r="B2" s="44" t="s">
        <v>45</v>
      </c>
      <c r="C2" s="44" t="s">
        <v>46</v>
      </c>
      <c r="D2" s="44" t="s">
        <v>47</v>
      </c>
      <c r="E2" s="44" t="s">
        <v>48</v>
      </c>
      <c r="F2" s="44" t="s">
        <v>49</v>
      </c>
      <c r="G2" s="44" t="s">
        <v>44</v>
      </c>
    </row>
    <row r="3" spans="1:7" ht="17.25" customHeight="1">
      <c r="A3" s="47" t="s">
        <v>32</v>
      </c>
      <c r="B3" s="45" t="s">
        <v>34</v>
      </c>
      <c r="C3" s="20">
        <v>1</v>
      </c>
      <c r="D3" s="20">
        <v>53</v>
      </c>
      <c r="E3" s="20">
        <v>27</v>
      </c>
      <c r="F3" s="20">
        <v>27</v>
      </c>
      <c r="G3" s="20">
        <v>17702</v>
      </c>
    </row>
    <row r="4" spans="1:7" ht="12.75">
      <c r="A4" s="48"/>
      <c r="B4" s="45" t="s">
        <v>35</v>
      </c>
      <c r="C4" s="20">
        <v>9</v>
      </c>
      <c r="D4" s="20">
        <v>809</v>
      </c>
      <c r="E4" s="20">
        <v>423</v>
      </c>
      <c r="F4" s="20">
        <v>431</v>
      </c>
      <c r="G4" s="20">
        <v>293189</v>
      </c>
    </row>
    <row r="5" spans="1:7" ht="12.75">
      <c r="A5" s="48"/>
      <c r="B5" s="45" t="s">
        <v>36</v>
      </c>
      <c r="C5" s="20">
        <v>11</v>
      </c>
      <c r="D5" s="20">
        <v>916</v>
      </c>
      <c r="E5" s="20">
        <v>489</v>
      </c>
      <c r="F5" s="20">
        <v>495</v>
      </c>
      <c r="G5" s="20">
        <v>326550</v>
      </c>
    </row>
    <row r="6" spans="1:7" ht="12.75">
      <c r="A6" s="48"/>
      <c r="B6" s="45" t="s">
        <v>37</v>
      </c>
      <c r="C6" s="20">
        <v>7</v>
      </c>
      <c r="D6" s="20">
        <v>231</v>
      </c>
      <c r="E6" s="20">
        <v>141</v>
      </c>
      <c r="F6" s="20">
        <v>123</v>
      </c>
      <c r="G6" s="20">
        <v>82100</v>
      </c>
    </row>
    <row r="7" spans="1:7" ht="12.75">
      <c r="A7" s="48"/>
      <c r="B7" s="45" t="s">
        <v>38</v>
      </c>
      <c r="C7" s="20">
        <v>5</v>
      </c>
      <c r="D7" s="20">
        <v>87</v>
      </c>
      <c r="E7" s="20">
        <v>67</v>
      </c>
      <c r="F7" s="20">
        <v>21</v>
      </c>
      <c r="G7" s="20">
        <v>31755</v>
      </c>
    </row>
    <row r="8" spans="1:7" ht="12.75" customHeight="1">
      <c r="A8" s="48"/>
      <c r="B8" s="45" t="s">
        <v>39</v>
      </c>
      <c r="C8" s="20">
        <v>4</v>
      </c>
      <c r="D8" s="20">
        <v>82</v>
      </c>
      <c r="E8" s="20">
        <v>45</v>
      </c>
      <c r="F8" s="20">
        <v>45</v>
      </c>
      <c r="G8" s="20">
        <v>29650</v>
      </c>
    </row>
    <row r="9" spans="1:12" ht="12.75">
      <c r="A9" s="49"/>
      <c r="B9" s="21" t="s">
        <v>2</v>
      </c>
      <c r="C9" s="22">
        <v>37</v>
      </c>
      <c r="D9" s="22">
        <v>2178</v>
      </c>
      <c r="E9" s="22">
        <v>1192</v>
      </c>
      <c r="F9" s="22">
        <v>1142</v>
      </c>
      <c r="G9" s="22">
        <v>780946</v>
      </c>
      <c r="H9" s="23"/>
      <c r="I9" s="23"/>
      <c r="J9" s="23"/>
      <c r="K9" s="23"/>
      <c r="L9" s="23"/>
    </row>
    <row r="10" spans="1:7" ht="21.75">
      <c r="A10" s="47" t="s">
        <v>33</v>
      </c>
      <c r="B10" s="46" t="s">
        <v>40</v>
      </c>
      <c r="C10" s="24">
        <v>42</v>
      </c>
      <c r="D10" s="24">
        <v>427</v>
      </c>
      <c r="E10" s="24">
        <v>208</v>
      </c>
      <c r="F10" s="24">
        <v>200</v>
      </c>
      <c r="G10" s="24">
        <v>149310</v>
      </c>
    </row>
    <row r="11" spans="1:7" ht="12.75">
      <c r="A11" s="50"/>
      <c r="B11" s="45" t="s">
        <v>41</v>
      </c>
      <c r="C11" s="20">
        <v>1</v>
      </c>
      <c r="D11" s="20">
        <v>200</v>
      </c>
      <c r="E11" s="20">
        <v>50</v>
      </c>
      <c r="F11" s="20">
        <v>8</v>
      </c>
      <c r="G11" s="20">
        <v>73000</v>
      </c>
    </row>
    <row r="12" spans="1:7" ht="12.75">
      <c r="A12" s="50"/>
      <c r="B12" s="45" t="s">
        <v>42</v>
      </c>
      <c r="C12" s="20">
        <v>11</v>
      </c>
      <c r="D12" s="20">
        <v>153</v>
      </c>
      <c r="E12" s="20">
        <v>84</v>
      </c>
      <c r="F12" s="20">
        <v>85</v>
      </c>
      <c r="G12" s="20">
        <v>48083</v>
      </c>
    </row>
    <row r="13" spans="1:7" ht="12.75">
      <c r="A13" s="50"/>
      <c r="B13" s="45" t="s">
        <v>43</v>
      </c>
      <c r="C13" s="20">
        <v>27</v>
      </c>
      <c r="D13" s="20">
        <v>191</v>
      </c>
      <c r="E13" s="20">
        <v>75</v>
      </c>
      <c r="F13" s="20">
        <v>64</v>
      </c>
      <c r="G13" s="20">
        <v>51635</v>
      </c>
    </row>
    <row r="14" spans="1:12" ht="12.75">
      <c r="A14" s="51"/>
      <c r="B14" s="21" t="s">
        <v>2</v>
      </c>
      <c r="C14" s="22">
        <v>81</v>
      </c>
      <c r="D14" s="22">
        <v>971</v>
      </c>
      <c r="E14" s="22">
        <v>417</v>
      </c>
      <c r="F14" s="22">
        <v>357</v>
      </c>
      <c r="G14" s="22">
        <v>322028</v>
      </c>
      <c r="H14" s="23"/>
      <c r="I14" s="23"/>
      <c r="J14" s="23"/>
      <c r="K14" s="23"/>
      <c r="L14" s="23"/>
    </row>
    <row r="15" spans="1:12" ht="18.75" customHeight="1">
      <c r="A15" s="21" t="s">
        <v>2</v>
      </c>
      <c r="B15" s="25"/>
      <c r="C15" s="22">
        <v>118</v>
      </c>
      <c r="D15" s="22">
        <v>3149</v>
      </c>
      <c r="E15" s="22">
        <v>1609</v>
      </c>
      <c r="F15" s="22">
        <v>1499</v>
      </c>
      <c r="G15" s="22">
        <v>1102974</v>
      </c>
      <c r="H15" s="23"/>
      <c r="I15" s="23"/>
      <c r="J15" s="23"/>
      <c r="K15" s="23"/>
      <c r="L15" s="23"/>
    </row>
    <row r="16" ht="12.75">
      <c r="A16" s="7" t="s">
        <v>121</v>
      </c>
    </row>
  </sheetData>
  <mergeCells count="2">
    <mergeCell ref="A3:A9"/>
    <mergeCell ref="A10:A14"/>
  </mergeCells>
  <printOptions/>
  <pageMargins left="0.42" right="0.41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18" sqref="E18"/>
    </sheetView>
  </sheetViews>
  <sheetFormatPr defaultColWidth="9.140625" defaultRowHeight="12.75"/>
  <cols>
    <col min="1" max="1" width="22.57421875" style="31" customWidth="1"/>
    <col min="2" max="3" width="12.7109375" style="31" customWidth="1"/>
    <col min="4" max="16384" width="9.140625" style="31" customWidth="1"/>
  </cols>
  <sheetData>
    <row r="1" spans="1:3" ht="38.25">
      <c r="A1" s="33" t="s">
        <v>132</v>
      </c>
      <c r="B1" s="30"/>
      <c r="C1" s="30"/>
    </row>
    <row r="2" spans="1:3" ht="24" customHeight="1">
      <c r="A2" s="34" t="s">
        <v>119</v>
      </c>
      <c r="B2" s="35" t="s">
        <v>4</v>
      </c>
      <c r="C2" s="35" t="s">
        <v>5</v>
      </c>
    </row>
    <row r="3" spans="1:3" ht="16.5" customHeight="1">
      <c r="A3" s="31" t="s">
        <v>100</v>
      </c>
      <c r="B3" s="20">
        <v>22906</v>
      </c>
      <c r="C3" s="20">
        <v>42676</v>
      </c>
    </row>
    <row r="4" spans="1:3" ht="12.75">
      <c r="A4" s="31" t="s">
        <v>110</v>
      </c>
      <c r="B4" s="20">
        <v>14592</v>
      </c>
      <c r="C4" s="20">
        <v>39696</v>
      </c>
    </row>
    <row r="5" spans="1:3" ht="12.75">
      <c r="A5" s="31" t="s">
        <v>106</v>
      </c>
      <c r="B5" s="20">
        <v>11783</v>
      </c>
      <c r="C5" s="20">
        <v>24822</v>
      </c>
    </row>
    <row r="6" spans="1:3" ht="12.75">
      <c r="A6" s="31" t="s">
        <v>114</v>
      </c>
      <c r="B6" s="20">
        <v>7903</v>
      </c>
      <c r="C6" s="20">
        <v>19726</v>
      </c>
    </row>
    <row r="7" spans="1:3" ht="12.75">
      <c r="A7" s="31" t="s">
        <v>113</v>
      </c>
      <c r="B7" s="20">
        <v>8078</v>
      </c>
      <c r="C7" s="20">
        <v>19383</v>
      </c>
    </row>
    <row r="8" spans="1:3" ht="12.75">
      <c r="A8" s="31" t="s">
        <v>98</v>
      </c>
      <c r="B8" s="20">
        <v>9362</v>
      </c>
      <c r="C8" s="20">
        <v>17057</v>
      </c>
    </row>
    <row r="9" spans="1:3" ht="12.75">
      <c r="A9" s="31" t="s">
        <v>103</v>
      </c>
      <c r="B9" s="20">
        <v>8949</v>
      </c>
      <c r="C9" s="20">
        <v>16043</v>
      </c>
    </row>
    <row r="10" spans="1:3" ht="12.75">
      <c r="A10" s="31" t="s">
        <v>107</v>
      </c>
      <c r="B10" s="20">
        <v>8373</v>
      </c>
      <c r="C10" s="20">
        <v>14149</v>
      </c>
    </row>
    <row r="11" spans="1:3" ht="12.75">
      <c r="A11" s="31" t="s">
        <v>117</v>
      </c>
      <c r="B11" s="20">
        <v>4485</v>
      </c>
      <c r="C11" s="20">
        <v>11760</v>
      </c>
    </row>
    <row r="12" spans="1:3" ht="12.75">
      <c r="A12" s="31" t="s">
        <v>105</v>
      </c>
      <c r="B12" s="20">
        <v>4267</v>
      </c>
      <c r="C12" s="20">
        <v>7898</v>
      </c>
    </row>
    <row r="13" spans="1:3" ht="12.75">
      <c r="A13" s="31" t="s">
        <v>109</v>
      </c>
      <c r="B13" s="20">
        <v>4414</v>
      </c>
      <c r="C13" s="20">
        <v>7334</v>
      </c>
    </row>
    <row r="14" spans="1:3" ht="12.75">
      <c r="A14" s="31" t="s">
        <v>104</v>
      </c>
      <c r="B14" s="20">
        <v>3313</v>
      </c>
      <c r="C14" s="20">
        <v>6985</v>
      </c>
    </row>
    <row r="15" spans="1:3" ht="12.75">
      <c r="A15" s="31" t="s">
        <v>116</v>
      </c>
      <c r="B15" s="20">
        <v>2095</v>
      </c>
      <c r="C15" s="20">
        <v>5038</v>
      </c>
    </row>
    <row r="16" spans="1:3" ht="12.75">
      <c r="A16" s="31" t="s">
        <v>108</v>
      </c>
      <c r="B16" s="20">
        <v>2146</v>
      </c>
      <c r="C16" s="20">
        <v>4543</v>
      </c>
    </row>
    <row r="17" spans="1:3" ht="12.75">
      <c r="A17" s="31" t="s">
        <v>111</v>
      </c>
      <c r="B17" s="20">
        <v>2431</v>
      </c>
      <c r="C17" s="20">
        <v>4476</v>
      </c>
    </row>
    <row r="18" spans="1:3" ht="12.75">
      <c r="A18" s="31" t="s">
        <v>118</v>
      </c>
      <c r="B18" s="20">
        <v>1258</v>
      </c>
      <c r="C18" s="20">
        <v>3184</v>
      </c>
    </row>
    <row r="19" spans="1:3" ht="12.75">
      <c r="A19" s="31" t="s">
        <v>99</v>
      </c>
      <c r="B19" s="20">
        <v>1127</v>
      </c>
      <c r="C19" s="20">
        <v>1953</v>
      </c>
    </row>
    <row r="20" spans="1:3" ht="12.75">
      <c r="A20" s="31" t="s">
        <v>115</v>
      </c>
      <c r="B20" s="20">
        <v>768</v>
      </c>
      <c r="C20" s="20">
        <v>1630</v>
      </c>
    </row>
    <row r="21" spans="1:3" ht="12.75">
      <c r="A21" s="31" t="s">
        <v>102</v>
      </c>
      <c r="B21" s="20">
        <v>988</v>
      </c>
      <c r="C21" s="20">
        <v>1572</v>
      </c>
    </row>
    <row r="22" spans="1:3" ht="12.75">
      <c r="A22" s="31" t="s">
        <v>101</v>
      </c>
      <c r="B22" s="20">
        <v>941</v>
      </c>
      <c r="C22" s="20">
        <v>1556</v>
      </c>
    </row>
    <row r="23" spans="1:3" ht="12.75">
      <c r="A23" s="31" t="s">
        <v>112</v>
      </c>
      <c r="B23" s="20">
        <v>560</v>
      </c>
      <c r="C23" s="20">
        <v>1114</v>
      </c>
    </row>
    <row r="24" spans="1:6" ht="16.5" customHeight="1">
      <c r="A24" s="29" t="s">
        <v>97</v>
      </c>
      <c r="B24" s="22">
        <v>120739</v>
      </c>
      <c r="C24" s="22">
        <v>252595</v>
      </c>
      <c r="E24" s="20"/>
      <c r="F24" s="20"/>
    </row>
    <row r="25" ht="12.75">
      <c r="A25" s="41" t="s">
        <v>121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0" sqref="A20"/>
    </sheetView>
  </sheetViews>
  <sheetFormatPr defaultColWidth="9.140625" defaultRowHeight="12.75"/>
  <cols>
    <col min="1" max="1" width="35.8515625" style="31" customWidth="1"/>
    <col min="2" max="3" width="13.140625" style="31" customWidth="1"/>
    <col min="4" max="4" width="4.421875" style="31" customWidth="1"/>
    <col min="5" max="16384" width="9.140625" style="31" customWidth="1"/>
  </cols>
  <sheetData>
    <row r="1" spans="1:4" ht="29.25" customHeight="1">
      <c r="A1" s="33" t="s">
        <v>133</v>
      </c>
      <c r="B1" s="30"/>
      <c r="C1" s="30"/>
      <c r="D1" s="32"/>
    </row>
    <row r="2" spans="1:3" ht="19.5" customHeight="1">
      <c r="A2" s="34" t="s">
        <v>120</v>
      </c>
      <c r="B2" s="35" t="s">
        <v>4</v>
      </c>
      <c r="C2" s="35" t="s">
        <v>5</v>
      </c>
    </row>
    <row r="3" spans="1:3" ht="15.75" customHeight="1">
      <c r="A3" s="31" t="s">
        <v>57</v>
      </c>
      <c r="B3" s="20">
        <v>7446</v>
      </c>
      <c r="C3" s="20">
        <v>17169</v>
      </c>
    </row>
    <row r="4" spans="1:3" ht="12.75">
      <c r="A4" s="31" t="s">
        <v>56</v>
      </c>
      <c r="B4" s="20">
        <v>4814</v>
      </c>
      <c r="C4" s="20">
        <v>10377</v>
      </c>
    </row>
    <row r="5" spans="1:3" ht="12.75">
      <c r="A5" s="31" t="s">
        <v>70</v>
      </c>
      <c r="B5" s="20">
        <v>2623</v>
      </c>
      <c r="C5" s="20">
        <v>7020</v>
      </c>
    </row>
    <row r="6" spans="1:3" ht="12.75">
      <c r="A6" s="31" t="s">
        <v>65</v>
      </c>
      <c r="B6" s="20">
        <v>2334</v>
      </c>
      <c r="C6" s="20">
        <v>6410</v>
      </c>
    </row>
    <row r="7" spans="1:3" ht="12.75">
      <c r="A7" s="31" t="s">
        <v>62</v>
      </c>
      <c r="B7" s="20">
        <v>2214</v>
      </c>
      <c r="C7" s="20">
        <v>5342</v>
      </c>
    </row>
    <row r="8" spans="1:3" ht="12.75">
      <c r="A8" s="31" t="s">
        <v>50</v>
      </c>
      <c r="B8" s="20">
        <v>3048</v>
      </c>
      <c r="C8" s="20">
        <v>5203</v>
      </c>
    </row>
    <row r="9" spans="1:3" ht="12.75">
      <c r="A9" s="31" t="s">
        <v>51</v>
      </c>
      <c r="B9" s="20">
        <v>1549</v>
      </c>
      <c r="C9" s="20">
        <v>4270</v>
      </c>
    </row>
    <row r="10" spans="1:3" ht="12.75">
      <c r="A10" s="31" t="s">
        <v>72</v>
      </c>
      <c r="B10" s="20">
        <v>1989</v>
      </c>
      <c r="C10" s="20">
        <v>4232</v>
      </c>
    </row>
    <row r="11" spans="1:3" ht="12.75">
      <c r="A11" s="31" t="s">
        <v>58</v>
      </c>
      <c r="B11" s="20">
        <v>949</v>
      </c>
      <c r="C11" s="20">
        <v>2846</v>
      </c>
    </row>
    <row r="12" spans="1:3" ht="12.75">
      <c r="A12" s="31" t="s">
        <v>67</v>
      </c>
      <c r="B12" s="20">
        <v>897</v>
      </c>
      <c r="C12" s="20">
        <v>2438</v>
      </c>
    </row>
    <row r="13" spans="1:3" ht="12.75">
      <c r="A13" s="31" t="s">
        <v>63</v>
      </c>
      <c r="B13" s="20">
        <v>792</v>
      </c>
      <c r="C13" s="20">
        <v>1847</v>
      </c>
    </row>
    <row r="14" spans="1:3" ht="12.75">
      <c r="A14" s="31" t="s">
        <v>64</v>
      </c>
      <c r="B14" s="20">
        <v>624</v>
      </c>
      <c r="C14" s="20">
        <v>1786</v>
      </c>
    </row>
    <row r="15" spans="1:3" ht="12.75">
      <c r="A15" s="31" t="s">
        <v>68</v>
      </c>
      <c r="B15" s="20">
        <v>678</v>
      </c>
      <c r="C15" s="20">
        <v>1714</v>
      </c>
    </row>
    <row r="16" spans="1:3" ht="12.75">
      <c r="A16" s="31" t="s">
        <v>75</v>
      </c>
      <c r="B16" s="20">
        <v>945</v>
      </c>
      <c r="C16" s="20">
        <v>1673</v>
      </c>
    </row>
    <row r="17" spans="1:3" ht="12.75">
      <c r="A17" s="31" t="s">
        <v>74</v>
      </c>
      <c r="B17" s="20">
        <v>410</v>
      </c>
      <c r="C17" s="20">
        <v>1293</v>
      </c>
    </row>
    <row r="18" spans="1:3" ht="12.75">
      <c r="A18" s="31" t="s">
        <v>66</v>
      </c>
      <c r="B18" s="20">
        <v>528</v>
      </c>
      <c r="C18" s="20">
        <v>834</v>
      </c>
    </row>
    <row r="19" spans="1:3" ht="12.75">
      <c r="A19" s="31" t="s">
        <v>69</v>
      </c>
      <c r="B19" s="20">
        <v>462</v>
      </c>
      <c r="C19" s="20">
        <v>808</v>
      </c>
    </row>
    <row r="20" spans="1:3" ht="12.75">
      <c r="A20" s="31" t="s">
        <v>71</v>
      </c>
      <c r="B20" s="20">
        <v>452</v>
      </c>
      <c r="C20" s="20">
        <v>770</v>
      </c>
    </row>
    <row r="21" spans="1:3" ht="12.75">
      <c r="A21" s="31" t="s">
        <v>73</v>
      </c>
      <c r="B21" s="20">
        <v>216</v>
      </c>
      <c r="C21" s="20">
        <v>770</v>
      </c>
    </row>
    <row r="22" spans="1:3" ht="12.75">
      <c r="A22" s="31" t="s">
        <v>61</v>
      </c>
      <c r="B22" s="20">
        <v>309</v>
      </c>
      <c r="C22" s="20">
        <v>729</v>
      </c>
    </row>
    <row r="23" spans="1:3" ht="12.75">
      <c r="A23" s="31" t="s">
        <v>53</v>
      </c>
      <c r="B23" s="20">
        <v>396</v>
      </c>
      <c r="C23" s="20">
        <v>726</v>
      </c>
    </row>
    <row r="24" spans="1:3" ht="12.75">
      <c r="A24" s="31" t="s">
        <v>54</v>
      </c>
      <c r="B24" s="20">
        <v>258</v>
      </c>
      <c r="C24" s="20">
        <v>674</v>
      </c>
    </row>
    <row r="25" spans="1:3" ht="12.75">
      <c r="A25" s="31" t="s">
        <v>55</v>
      </c>
      <c r="B25" s="20">
        <v>186</v>
      </c>
      <c r="C25" s="20">
        <v>537</v>
      </c>
    </row>
    <row r="26" spans="1:3" ht="12.75">
      <c r="A26" s="31" t="s">
        <v>59</v>
      </c>
      <c r="B26" s="20">
        <v>225</v>
      </c>
      <c r="C26" s="20">
        <v>422</v>
      </c>
    </row>
    <row r="27" spans="1:3" ht="12.75">
      <c r="A27" s="31" t="s">
        <v>52</v>
      </c>
      <c r="B27" s="20">
        <v>166</v>
      </c>
      <c r="C27" s="20">
        <v>398</v>
      </c>
    </row>
    <row r="28" spans="1:3" ht="12.75">
      <c r="A28" s="31" t="s">
        <v>60</v>
      </c>
      <c r="B28" s="20">
        <v>158</v>
      </c>
      <c r="C28" s="20">
        <v>383</v>
      </c>
    </row>
    <row r="29" spans="1:3" ht="12.75">
      <c r="A29" s="31" t="s">
        <v>76</v>
      </c>
      <c r="B29" s="20">
        <v>1087</v>
      </c>
      <c r="C29" s="20">
        <v>2340</v>
      </c>
    </row>
    <row r="30" spans="1:6" ht="12.75">
      <c r="A30" s="36" t="s">
        <v>122</v>
      </c>
      <c r="B30" s="37">
        <v>35755</v>
      </c>
      <c r="C30" s="37">
        <v>83011</v>
      </c>
      <c r="E30" s="20"/>
      <c r="F30" s="20"/>
    </row>
    <row r="31" spans="1:3" ht="12.75">
      <c r="A31" s="31" t="s">
        <v>78</v>
      </c>
      <c r="B31" s="20">
        <v>4444</v>
      </c>
      <c r="C31" s="20">
        <v>12975</v>
      </c>
    </row>
    <row r="32" spans="1:3" ht="12.75">
      <c r="A32" s="31" t="s">
        <v>77</v>
      </c>
      <c r="B32" s="20">
        <v>881</v>
      </c>
      <c r="C32" s="20">
        <v>1647</v>
      </c>
    </row>
    <row r="33" spans="1:3" ht="12.75">
      <c r="A33" s="38" t="s">
        <v>127</v>
      </c>
      <c r="B33" s="37">
        <f>SUM(B31:B32)</f>
        <v>5325</v>
      </c>
      <c r="C33" s="37">
        <f>SUM(C31:C32)</f>
        <v>14622</v>
      </c>
    </row>
    <row r="34" spans="1:3" ht="12.75">
      <c r="A34" s="31" t="s">
        <v>81</v>
      </c>
      <c r="B34" s="20">
        <v>523</v>
      </c>
      <c r="C34" s="20">
        <v>1505</v>
      </c>
    </row>
    <row r="35" spans="1:3" ht="12.75">
      <c r="A35" s="31" t="s">
        <v>82</v>
      </c>
      <c r="B35" s="20">
        <v>199</v>
      </c>
      <c r="C35" s="20">
        <v>463</v>
      </c>
    </row>
    <row r="36" spans="1:3" ht="12.75">
      <c r="A36" s="31" t="s">
        <v>79</v>
      </c>
      <c r="B36" s="20">
        <v>186</v>
      </c>
      <c r="C36" s="20">
        <v>398</v>
      </c>
    </row>
    <row r="37" spans="1:3" ht="12.75">
      <c r="A37" s="31" t="s">
        <v>80</v>
      </c>
      <c r="B37" s="20">
        <v>64</v>
      </c>
      <c r="C37" s="20">
        <v>115</v>
      </c>
    </row>
    <row r="38" spans="1:3" ht="12.75">
      <c r="A38" s="31" t="s">
        <v>83</v>
      </c>
      <c r="B38" s="20">
        <v>268</v>
      </c>
      <c r="C38" s="20">
        <v>1044</v>
      </c>
    </row>
    <row r="39" spans="1:3" ht="12.75">
      <c r="A39" s="36" t="s">
        <v>128</v>
      </c>
      <c r="B39" s="37">
        <f>SUM(B34:B38)</f>
        <v>1240</v>
      </c>
      <c r="C39" s="37">
        <f>SUM(C34:C38)</f>
        <v>3525</v>
      </c>
    </row>
    <row r="40" spans="1:3" ht="12.75">
      <c r="A40" s="31" t="s">
        <v>84</v>
      </c>
      <c r="B40" s="20">
        <v>1374</v>
      </c>
      <c r="C40" s="20">
        <v>2116</v>
      </c>
    </row>
    <row r="41" spans="1:3" ht="12.75">
      <c r="A41" s="31" t="s">
        <v>86</v>
      </c>
      <c r="B41" s="20">
        <v>1526</v>
      </c>
      <c r="C41" s="20">
        <v>2057</v>
      </c>
    </row>
    <row r="42" spans="1:3" ht="12.75">
      <c r="A42" s="31" t="s">
        <v>85</v>
      </c>
      <c r="B42" s="20">
        <v>668</v>
      </c>
      <c r="C42" s="20">
        <v>1250</v>
      </c>
    </row>
    <row r="43" spans="1:3" ht="12.75">
      <c r="A43" s="31" t="s">
        <v>87</v>
      </c>
      <c r="B43" s="20">
        <v>122</v>
      </c>
      <c r="C43" s="20">
        <v>486</v>
      </c>
    </row>
    <row r="44" spans="1:3" ht="12.75">
      <c r="A44" s="31" t="s">
        <v>88</v>
      </c>
      <c r="B44" s="20">
        <v>294</v>
      </c>
      <c r="C44" s="20">
        <v>608</v>
      </c>
    </row>
    <row r="45" spans="1:3" ht="12.75">
      <c r="A45" s="31" t="s">
        <v>89</v>
      </c>
      <c r="B45" s="20">
        <v>345</v>
      </c>
      <c r="C45" s="20">
        <v>738</v>
      </c>
    </row>
    <row r="46" spans="1:3" ht="12.75">
      <c r="A46" s="31" t="s">
        <v>90</v>
      </c>
      <c r="B46" s="20">
        <v>117</v>
      </c>
      <c r="C46" s="20">
        <v>343</v>
      </c>
    </row>
    <row r="47" spans="1:3" ht="12.75">
      <c r="A47" s="38" t="s">
        <v>125</v>
      </c>
      <c r="B47" s="37">
        <f>SUM(B40:B46)</f>
        <v>4446</v>
      </c>
      <c r="C47" s="37">
        <f>SUM(C40:C46)</f>
        <v>7598</v>
      </c>
    </row>
    <row r="48" spans="1:3" ht="12.75">
      <c r="A48" s="31" t="s">
        <v>92</v>
      </c>
      <c r="B48" s="20">
        <v>283</v>
      </c>
      <c r="C48" s="20">
        <v>1488</v>
      </c>
    </row>
    <row r="49" spans="1:3" ht="12.75">
      <c r="A49" s="31" t="s">
        <v>91</v>
      </c>
      <c r="B49" s="20">
        <v>86</v>
      </c>
      <c r="C49" s="20">
        <v>353</v>
      </c>
    </row>
    <row r="50" spans="1:3" ht="12.75">
      <c r="A50" s="31" t="s">
        <v>93</v>
      </c>
      <c r="B50" s="20">
        <v>107</v>
      </c>
      <c r="C50" s="20">
        <v>195</v>
      </c>
    </row>
    <row r="51" spans="1:3" ht="12.75">
      <c r="A51" s="31" t="s">
        <v>94</v>
      </c>
      <c r="B51" s="20">
        <v>119</v>
      </c>
      <c r="C51" s="20">
        <v>244</v>
      </c>
    </row>
    <row r="52" spans="1:3" ht="12.75">
      <c r="A52" s="36" t="s">
        <v>123</v>
      </c>
      <c r="B52" s="37">
        <f>SUM(B48:B51)</f>
        <v>595</v>
      </c>
      <c r="C52" s="37">
        <f>SUM(C48:C51)</f>
        <v>2280</v>
      </c>
    </row>
    <row r="53" spans="1:3" ht="12.75">
      <c r="A53" s="31" t="s">
        <v>95</v>
      </c>
      <c r="B53" s="20">
        <v>527</v>
      </c>
      <c r="C53" s="20">
        <v>1281</v>
      </c>
    </row>
    <row r="54" spans="1:3" ht="12.75">
      <c r="A54" s="31" t="s">
        <v>96</v>
      </c>
      <c r="B54" s="20">
        <v>147</v>
      </c>
      <c r="C54" s="20">
        <v>782</v>
      </c>
    </row>
    <row r="55" spans="1:3" ht="12.75">
      <c r="A55" s="36" t="s">
        <v>129</v>
      </c>
      <c r="B55" s="37">
        <f>SUM(B53:B54)</f>
        <v>674</v>
      </c>
      <c r="C55" s="37">
        <f>SUM(C53:C54)</f>
        <v>2063</v>
      </c>
    </row>
    <row r="56" spans="1:3" ht="12.75">
      <c r="A56" s="39" t="s">
        <v>124</v>
      </c>
      <c r="B56" s="40">
        <v>92</v>
      </c>
      <c r="C56" s="40">
        <v>377</v>
      </c>
    </row>
    <row r="57" spans="1:3" ht="15.75" customHeight="1">
      <c r="A57" s="29" t="s">
        <v>126</v>
      </c>
      <c r="B57" s="22">
        <v>48127</v>
      </c>
      <c r="C57" s="22">
        <v>113476</v>
      </c>
    </row>
    <row r="58" ht="12.75">
      <c r="A58" s="7" t="s">
        <v>121</v>
      </c>
    </row>
    <row r="59" spans="2:3" ht="12.75">
      <c r="B59" s="20"/>
      <c r="C59" s="20"/>
    </row>
  </sheetData>
  <printOptions/>
  <pageMargins left="0.75" right="0.75" top="0.57" bottom="0.65" header="0.3" footer="0.4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 topLeftCell="A1">
      <selection activeCell="A12" sqref="A12"/>
    </sheetView>
  </sheetViews>
  <sheetFormatPr defaultColWidth="9.140625" defaultRowHeight="12.75"/>
  <cols>
    <col min="1" max="1" width="37.00390625" style="68" customWidth="1"/>
    <col min="2" max="5" width="10.421875" style="55" customWidth="1"/>
    <col min="6" max="6" width="10.421875" style="81" customWidth="1"/>
    <col min="7" max="11" width="10.421875" style="55" customWidth="1"/>
    <col min="12" max="12" width="6.28125" style="55" bestFit="1" customWidth="1"/>
    <col min="13" max="16384" width="9.140625" style="55" customWidth="1"/>
  </cols>
  <sheetData>
    <row r="1" spans="1:11" ht="16.5" customHeight="1">
      <c r="A1" s="52" t="s">
        <v>196</v>
      </c>
      <c r="B1" s="53"/>
      <c r="C1" s="53"/>
      <c r="D1" s="53"/>
      <c r="E1" s="53"/>
      <c r="F1" s="54"/>
      <c r="G1" s="53"/>
      <c r="H1" s="53"/>
      <c r="I1" s="53"/>
      <c r="J1" s="53"/>
      <c r="K1" s="53"/>
    </row>
    <row r="2" spans="1:12" s="59" customFormat="1" ht="12.75">
      <c r="A2" s="56"/>
      <c r="B2" s="57">
        <v>1997</v>
      </c>
      <c r="C2" s="57">
        <v>1998</v>
      </c>
      <c r="D2" s="57">
        <v>1999</v>
      </c>
      <c r="E2" s="57">
        <v>2000</v>
      </c>
      <c r="F2" s="57">
        <v>2001</v>
      </c>
      <c r="G2" s="57">
        <v>2002</v>
      </c>
      <c r="H2" s="57">
        <v>2003</v>
      </c>
      <c r="I2" s="57">
        <v>2004</v>
      </c>
      <c r="J2" s="57">
        <v>2005</v>
      </c>
      <c r="K2" s="57">
        <v>2006</v>
      </c>
      <c r="L2" s="58"/>
    </row>
    <row r="3" spans="1:12" s="59" customFormat="1" ht="12.75">
      <c r="A3" s="60" t="s">
        <v>134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58"/>
    </row>
    <row r="4" spans="1:11" s="66" customFormat="1" ht="15.75" customHeight="1">
      <c r="A4" s="62" t="s">
        <v>135</v>
      </c>
      <c r="B4" s="63" t="s">
        <v>136</v>
      </c>
      <c r="C4" s="64">
        <v>109687</v>
      </c>
      <c r="D4" s="64">
        <v>105994</v>
      </c>
      <c r="E4" s="64">
        <v>100227</v>
      </c>
      <c r="F4" s="64">
        <v>113262</v>
      </c>
      <c r="G4" s="64">
        <v>147063</v>
      </c>
      <c r="H4" s="64">
        <v>125785</v>
      </c>
      <c r="I4" s="64">
        <f>61715+140322</f>
        <v>202037</v>
      </c>
      <c r="J4" s="64">
        <v>130482</v>
      </c>
      <c r="K4" s="65">
        <v>117667</v>
      </c>
    </row>
    <row r="5" spans="1:11" s="66" customFormat="1" ht="12.75">
      <c r="A5" s="62" t="s">
        <v>137</v>
      </c>
      <c r="B5" s="65">
        <v>13568</v>
      </c>
      <c r="C5" s="65">
        <v>12463</v>
      </c>
      <c r="D5" s="65">
        <v>11404</v>
      </c>
      <c r="E5" s="65">
        <v>11135</v>
      </c>
      <c r="F5" s="65">
        <v>8740</v>
      </c>
      <c r="G5" s="65">
        <v>11108</v>
      </c>
      <c r="H5" s="65">
        <v>2691</v>
      </c>
      <c r="I5" s="65">
        <v>8063</v>
      </c>
      <c r="J5" s="65">
        <v>5584</v>
      </c>
      <c r="K5" s="65">
        <v>5727</v>
      </c>
    </row>
    <row r="6" spans="1:11" s="66" customFormat="1" ht="12.75">
      <c r="A6" s="62" t="s">
        <v>138</v>
      </c>
      <c r="B6" s="65">
        <v>22752</v>
      </c>
      <c r="C6" s="65">
        <v>18681</v>
      </c>
      <c r="D6" s="65">
        <v>10970</v>
      </c>
      <c r="E6" s="65">
        <v>11484</v>
      </c>
      <c r="F6" s="65">
        <v>12424</v>
      </c>
      <c r="G6" s="65">
        <v>14494</v>
      </c>
      <c r="H6" s="65">
        <v>12381</v>
      </c>
      <c r="I6" s="65">
        <v>40117</v>
      </c>
      <c r="J6" s="65">
        <v>17102</v>
      </c>
      <c r="K6" s="65">
        <v>19405</v>
      </c>
    </row>
    <row r="7" spans="1:17" s="66" customFormat="1" ht="12.75">
      <c r="A7" s="62" t="s">
        <v>139</v>
      </c>
      <c r="B7" s="65">
        <v>18994</v>
      </c>
      <c r="C7" s="65">
        <v>17559</v>
      </c>
      <c r="D7" s="65" t="s">
        <v>136</v>
      </c>
      <c r="E7" s="65">
        <v>12237</v>
      </c>
      <c r="F7" s="65">
        <v>13335</v>
      </c>
      <c r="G7" s="65">
        <v>20403</v>
      </c>
      <c r="H7" s="65">
        <v>18778</v>
      </c>
      <c r="I7" s="65">
        <v>18472</v>
      </c>
      <c r="J7" s="65">
        <v>15141</v>
      </c>
      <c r="K7" s="65">
        <v>15032</v>
      </c>
      <c r="L7" s="67"/>
      <c r="M7" s="67"/>
      <c r="N7" s="67"/>
      <c r="O7" s="67"/>
      <c r="P7" s="67"/>
      <c r="Q7" s="67"/>
    </row>
    <row r="8" spans="1:17" s="66" customFormat="1" ht="25.5">
      <c r="A8" s="62" t="s">
        <v>140</v>
      </c>
      <c r="B8" s="65">
        <v>5707</v>
      </c>
      <c r="C8" s="65">
        <v>7412</v>
      </c>
      <c r="D8" s="65">
        <v>4267</v>
      </c>
      <c r="E8" s="65">
        <v>6381</v>
      </c>
      <c r="F8" s="65">
        <v>7640</v>
      </c>
      <c r="G8" s="65">
        <v>10037</v>
      </c>
      <c r="H8" s="65">
        <v>10553</v>
      </c>
      <c r="I8" s="65">
        <v>9666</v>
      </c>
      <c r="J8" s="65">
        <v>8991</v>
      </c>
      <c r="K8" s="65">
        <v>8034</v>
      </c>
      <c r="L8" s="67"/>
      <c r="M8" s="67"/>
      <c r="N8" s="67"/>
      <c r="O8" s="67"/>
      <c r="P8" s="67"/>
      <c r="Q8" s="67"/>
    </row>
    <row r="9" spans="1:17" s="66" customFormat="1" ht="25.5">
      <c r="A9" s="62" t="s">
        <v>141</v>
      </c>
      <c r="B9" s="65">
        <v>7057</v>
      </c>
      <c r="C9" s="65">
        <v>7398</v>
      </c>
      <c r="D9" s="65">
        <v>10088</v>
      </c>
      <c r="E9" s="65">
        <v>7761</v>
      </c>
      <c r="F9" s="65">
        <v>5853</v>
      </c>
      <c r="G9" s="65">
        <v>6428</v>
      </c>
      <c r="H9" s="65">
        <v>6000</v>
      </c>
      <c r="I9" s="65">
        <v>5402</v>
      </c>
      <c r="J9" s="65">
        <v>4732</v>
      </c>
      <c r="K9" s="65">
        <v>5247</v>
      </c>
      <c r="L9" s="67"/>
      <c r="M9" s="67"/>
      <c r="N9" s="67"/>
      <c r="O9" s="67"/>
      <c r="P9" s="67"/>
      <c r="Q9" s="67"/>
    </row>
    <row r="10" spans="1:17" s="66" customFormat="1" ht="12.75">
      <c r="A10" s="62" t="s">
        <v>142</v>
      </c>
      <c r="B10" s="65">
        <v>2234</v>
      </c>
      <c r="C10" s="65">
        <v>1182</v>
      </c>
      <c r="D10" s="65">
        <v>3963</v>
      </c>
      <c r="E10" s="65">
        <v>2840</v>
      </c>
      <c r="F10" s="65">
        <v>2753</v>
      </c>
      <c r="G10" s="65">
        <v>2509</v>
      </c>
      <c r="H10" s="65">
        <v>2938</v>
      </c>
      <c r="I10" s="65">
        <v>3063</v>
      </c>
      <c r="J10" s="65">
        <v>2571</v>
      </c>
      <c r="K10" s="65">
        <v>956</v>
      </c>
      <c r="L10" s="67"/>
      <c r="M10" s="67"/>
      <c r="N10" s="67"/>
      <c r="O10" s="67"/>
      <c r="P10" s="67"/>
      <c r="Q10" s="67"/>
    </row>
    <row r="11" spans="1:17" s="66" customFormat="1" ht="12.75">
      <c r="A11" s="62" t="s">
        <v>143</v>
      </c>
      <c r="B11" s="65">
        <v>1114</v>
      </c>
      <c r="C11" s="65">
        <v>1022</v>
      </c>
      <c r="D11" s="65" t="s">
        <v>136</v>
      </c>
      <c r="E11" s="65">
        <v>2841</v>
      </c>
      <c r="F11" s="65">
        <v>3484</v>
      </c>
      <c r="G11" s="65">
        <v>2099</v>
      </c>
      <c r="H11" s="65">
        <v>3170</v>
      </c>
      <c r="I11" s="65">
        <v>2252</v>
      </c>
      <c r="J11" s="65">
        <v>1132</v>
      </c>
      <c r="K11" s="65" t="s">
        <v>136</v>
      </c>
      <c r="L11" s="67"/>
      <c r="M11" s="67"/>
      <c r="N11" s="67"/>
      <c r="O11" s="67"/>
      <c r="P11" s="67"/>
      <c r="Q11" s="67"/>
    </row>
    <row r="12" spans="1:17" s="66" customFormat="1" ht="12.75">
      <c r="A12" s="62" t="s">
        <v>144</v>
      </c>
      <c r="B12" s="65">
        <v>73316</v>
      </c>
      <c r="C12" s="65">
        <v>70347</v>
      </c>
      <c r="D12" s="65">
        <v>53989</v>
      </c>
      <c r="E12" s="65">
        <v>53707</v>
      </c>
      <c r="F12" s="65">
        <v>43406</v>
      </c>
      <c r="G12" s="65">
        <v>53194</v>
      </c>
      <c r="H12" s="65">
        <v>49561</v>
      </c>
      <c r="I12" s="65">
        <v>59600</v>
      </c>
      <c r="J12" s="65">
        <v>49346</v>
      </c>
      <c r="K12" s="65">
        <v>45137</v>
      </c>
      <c r="L12" s="67"/>
      <c r="M12" s="67"/>
      <c r="N12" s="67"/>
      <c r="O12" s="67"/>
      <c r="P12" s="67"/>
      <c r="Q12" s="67"/>
    </row>
    <row r="13" spans="1:17" s="66" customFormat="1" ht="12.75">
      <c r="A13" s="62" t="s">
        <v>145</v>
      </c>
      <c r="B13" s="65">
        <v>21280</v>
      </c>
      <c r="C13" s="65">
        <v>22149</v>
      </c>
      <c r="D13" s="65">
        <v>19535</v>
      </c>
      <c r="E13" s="65">
        <v>13928</v>
      </c>
      <c r="F13" s="65">
        <v>2021</v>
      </c>
      <c r="G13" s="65">
        <v>11414</v>
      </c>
      <c r="H13" s="65">
        <v>6374</v>
      </c>
      <c r="I13" s="65">
        <v>13713</v>
      </c>
      <c r="J13" s="65">
        <v>10141</v>
      </c>
      <c r="K13" s="65">
        <v>8706</v>
      </c>
      <c r="L13" s="67"/>
      <c r="M13" s="67"/>
      <c r="N13" s="67"/>
      <c r="O13" s="67"/>
      <c r="P13" s="67"/>
      <c r="Q13" s="67"/>
    </row>
    <row r="14" spans="1:17" s="66" customFormat="1" ht="12.75">
      <c r="A14" s="62" t="s">
        <v>146</v>
      </c>
      <c r="B14" s="65">
        <v>7637</v>
      </c>
      <c r="C14" s="65">
        <v>9337</v>
      </c>
      <c r="D14" s="65">
        <v>10906</v>
      </c>
      <c r="E14" s="65">
        <v>9201</v>
      </c>
      <c r="F14" s="65">
        <v>9372</v>
      </c>
      <c r="G14" s="65">
        <v>9567</v>
      </c>
      <c r="H14" s="65">
        <v>8392</v>
      </c>
      <c r="I14" s="65">
        <f>8306+2112</f>
        <v>10418</v>
      </c>
      <c r="J14" s="65">
        <f>8870+2250</f>
        <v>11120</v>
      </c>
      <c r="K14" s="65">
        <v>11003</v>
      </c>
      <c r="L14" s="67"/>
      <c r="M14" s="67"/>
      <c r="N14" s="67"/>
      <c r="O14" s="67"/>
      <c r="P14" s="67"/>
      <c r="Q14" s="67"/>
    </row>
    <row r="15" spans="1:17" s="66" customFormat="1" ht="25.5">
      <c r="A15" s="62" t="s">
        <v>147</v>
      </c>
      <c r="B15" s="65">
        <f>7473+15908</f>
        <v>23381</v>
      </c>
      <c r="C15" s="65">
        <f>6293+5969</f>
        <v>12262</v>
      </c>
      <c r="D15" s="65">
        <f>6477+3628</f>
        <v>10105</v>
      </c>
      <c r="E15" s="65">
        <f>3609+7985</f>
        <v>11594</v>
      </c>
      <c r="F15" s="65">
        <f>6522+6131</f>
        <v>12653</v>
      </c>
      <c r="G15" s="65">
        <f>7229+38611</f>
        <v>45840</v>
      </c>
      <c r="H15" s="65">
        <f>8027+15962+4000</f>
        <v>27989</v>
      </c>
      <c r="I15" s="65">
        <v>10387</v>
      </c>
      <c r="J15" s="65">
        <f>6242+9997</f>
        <v>16239</v>
      </c>
      <c r="K15" s="65">
        <f>6528+10975</f>
        <v>17503</v>
      </c>
      <c r="L15" s="67"/>
      <c r="M15" s="67"/>
      <c r="N15" s="67"/>
      <c r="O15" s="67"/>
      <c r="P15" s="67"/>
      <c r="Q15" s="67"/>
    </row>
    <row r="16" spans="1:17" s="66" customFormat="1" ht="25.5">
      <c r="A16" s="62" t="s">
        <v>148</v>
      </c>
      <c r="B16" s="65">
        <v>11100</v>
      </c>
      <c r="C16" s="65">
        <v>5000</v>
      </c>
      <c r="D16" s="65">
        <v>10700</v>
      </c>
      <c r="E16" s="65">
        <v>10500</v>
      </c>
      <c r="F16" s="65">
        <v>10700</v>
      </c>
      <c r="G16" s="65">
        <v>11000</v>
      </c>
      <c r="H16" s="65">
        <v>11969</v>
      </c>
      <c r="I16" s="65">
        <v>8190</v>
      </c>
      <c r="J16" s="65">
        <v>8190</v>
      </c>
      <c r="K16" s="65">
        <v>8675</v>
      </c>
      <c r="L16" s="67"/>
      <c r="M16" s="67"/>
      <c r="N16" s="67"/>
      <c r="O16" s="67"/>
      <c r="P16" s="67"/>
      <c r="Q16" s="67"/>
    </row>
    <row r="17" spans="1:17" s="66" customFormat="1" ht="12.75">
      <c r="A17" s="62" t="s">
        <v>149</v>
      </c>
      <c r="B17" s="65" t="s">
        <v>136</v>
      </c>
      <c r="C17" s="65" t="s">
        <v>136</v>
      </c>
      <c r="D17" s="65" t="s">
        <v>136</v>
      </c>
      <c r="E17" s="65">
        <v>661</v>
      </c>
      <c r="F17" s="65">
        <v>17532</v>
      </c>
      <c r="G17" s="65">
        <v>18138</v>
      </c>
      <c r="H17" s="65">
        <v>14802</v>
      </c>
      <c r="I17" s="65">
        <v>16328</v>
      </c>
      <c r="J17" s="65">
        <v>13456</v>
      </c>
      <c r="K17" s="65">
        <v>11995</v>
      </c>
      <c r="L17" s="67"/>
      <c r="M17" s="67"/>
      <c r="N17" s="67"/>
      <c r="O17" s="67"/>
      <c r="P17" s="67"/>
      <c r="Q17" s="67"/>
    </row>
    <row r="18" spans="1:17" s="66" customFormat="1" ht="12.75">
      <c r="A18" s="62" t="s">
        <v>150</v>
      </c>
      <c r="B18" s="65" t="s">
        <v>136</v>
      </c>
      <c r="C18" s="65">
        <v>1350</v>
      </c>
      <c r="D18" s="65" t="s">
        <v>136</v>
      </c>
      <c r="E18" s="65">
        <v>2634</v>
      </c>
      <c r="F18" s="65">
        <v>2660</v>
      </c>
      <c r="G18" s="65">
        <v>1784</v>
      </c>
      <c r="H18" s="65">
        <v>2090</v>
      </c>
      <c r="I18" s="65">
        <v>2606</v>
      </c>
      <c r="J18" s="65">
        <v>1034</v>
      </c>
      <c r="K18" s="65">
        <v>107</v>
      </c>
      <c r="L18" s="67"/>
      <c r="M18" s="67"/>
      <c r="N18" s="67"/>
      <c r="O18" s="67"/>
      <c r="P18" s="67"/>
      <c r="Q18" s="67"/>
    </row>
    <row r="19" spans="1:17" s="66" customFormat="1" ht="25.5">
      <c r="A19" s="62" t="s">
        <v>151</v>
      </c>
      <c r="B19" s="65">
        <v>400</v>
      </c>
      <c r="C19" s="65">
        <v>1270</v>
      </c>
      <c r="D19" s="65">
        <v>1200</v>
      </c>
      <c r="E19" s="65">
        <v>1130</v>
      </c>
      <c r="F19" s="65">
        <v>1200</v>
      </c>
      <c r="G19" s="65">
        <v>1300</v>
      </c>
      <c r="H19" s="65">
        <v>1200</v>
      </c>
      <c r="I19" s="65">
        <v>1200</v>
      </c>
      <c r="J19" s="65">
        <v>1100</v>
      </c>
      <c r="K19" s="65">
        <v>1300</v>
      </c>
      <c r="L19" s="67"/>
      <c r="M19" s="67"/>
      <c r="N19" s="67"/>
      <c r="O19" s="67"/>
      <c r="P19" s="67"/>
      <c r="Q19" s="67"/>
    </row>
    <row r="20" spans="1:17" s="66" customFormat="1" ht="12.75">
      <c r="A20" s="62" t="s">
        <v>152</v>
      </c>
      <c r="B20" s="65">
        <v>4000</v>
      </c>
      <c r="C20" s="65">
        <v>4000</v>
      </c>
      <c r="D20" s="65">
        <v>5000</v>
      </c>
      <c r="E20" s="65">
        <v>5000</v>
      </c>
      <c r="F20" s="65">
        <v>5000</v>
      </c>
      <c r="G20" s="65">
        <v>3500</v>
      </c>
      <c r="H20" s="65">
        <v>4000</v>
      </c>
      <c r="I20" s="65">
        <v>4500</v>
      </c>
      <c r="J20" s="65">
        <v>4500</v>
      </c>
      <c r="K20" s="65">
        <v>2500</v>
      </c>
      <c r="L20" s="67"/>
      <c r="M20" s="67"/>
      <c r="N20" s="67"/>
      <c r="O20" s="67"/>
      <c r="P20" s="67"/>
      <c r="Q20" s="67"/>
    </row>
    <row r="21" spans="1:17" s="66" customFormat="1" ht="25.5">
      <c r="A21" s="68" t="s">
        <v>153</v>
      </c>
      <c r="B21" s="65" t="s">
        <v>136</v>
      </c>
      <c r="C21" s="65" t="s">
        <v>136</v>
      </c>
      <c r="D21" s="65" t="s">
        <v>136</v>
      </c>
      <c r="E21" s="65" t="s">
        <v>136</v>
      </c>
      <c r="F21" s="65" t="s">
        <v>136</v>
      </c>
      <c r="G21" s="65" t="s">
        <v>136</v>
      </c>
      <c r="H21" s="65">
        <v>222</v>
      </c>
      <c r="I21" s="65">
        <v>342</v>
      </c>
      <c r="J21" s="65">
        <v>160</v>
      </c>
      <c r="K21" s="65" t="s">
        <v>136</v>
      </c>
      <c r="L21" s="67"/>
      <c r="M21" s="67"/>
      <c r="N21" s="67"/>
      <c r="O21" s="67"/>
      <c r="P21" s="67"/>
      <c r="Q21" s="67"/>
    </row>
    <row r="22" spans="1:17" s="66" customFormat="1" ht="12.75">
      <c r="A22" s="68" t="s">
        <v>154</v>
      </c>
      <c r="B22" s="65">
        <v>80</v>
      </c>
      <c r="C22" s="65">
        <v>60</v>
      </c>
      <c r="D22" s="65">
        <v>75</v>
      </c>
      <c r="E22" s="65">
        <v>80</v>
      </c>
      <c r="F22" s="65">
        <v>70</v>
      </c>
      <c r="G22" s="65">
        <v>120</v>
      </c>
      <c r="H22" s="65">
        <v>110</v>
      </c>
      <c r="I22" s="65">
        <v>150</v>
      </c>
      <c r="J22" s="65">
        <v>130</v>
      </c>
      <c r="K22" s="65">
        <v>130</v>
      </c>
      <c r="L22" s="67"/>
      <c r="M22" s="67"/>
      <c r="N22" s="67"/>
      <c r="O22" s="67"/>
      <c r="P22" s="67"/>
      <c r="Q22" s="67"/>
    </row>
    <row r="23" spans="1:11" s="71" customFormat="1" ht="16.5" customHeight="1">
      <c r="A23" s="69" t="s">
        <v>155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71" customFormat="1" ht="12.75">
      <c r="A24" s="72" t="s">
        <v>156</v>
      </c>
      <c r="B24" s="73">
        <v>86894</v>
      </c>
      <c r="C24" s="73">
        <v>220936</v>
      </c>
      <c r="D24" s="73">
        <v>123650</v>
      </c>
      <c r="E24" s="73">
        <v>71038</v>
      </c>
      <c r="F24" s="73">
        <v>89255</v>
      </c>
      <c r="G24" s="73">
        <v>199706</v>
      </c>
      <c r="H24" s="73">
        <v>175984</v>
      </c>
      <c r="I24" s="73">
        <v>100956</v>
      </c>
      <c r="J24" s="73">
        <v>107221</v>
      </c>
      <c r="K24" s="73">
        <v>86044</v>
      </c>
    </row>
    <row r="25" spans="1:12" s="71" customFormat="1" ht="12.75">
      <c r="A25" s="74" t="s">
        <v>157</v>
      </c>
      <c r="B25" s="64">
        <v>4962</v>
      </c>
      <c r="C25" s="64">
        <v>3887</v>
      </c>
      <c r="D25" s="64">
        <v>4201</v>
      </c>
      <c r="E25" s="64">
        <v>7810</v>
      </c>
      <c r="F25" s="64">
        <v>2036</v>
      </c>
      <c r="G25" s="64">
        <v>3230</v>
      </c>
      <c r="H25" s="64">
        <v>2916</v>
      </c>
      <c r="I25" s="64">
        <v>4833</v>
      </c>
      <c r="J25" s="64">
        <v>3034</v>
      </c>
      <c r="K25" s="64">
        <v>2740</v>
      </c>
      <c r="L25" s="74"/>
    </row>
    <row r="26" spans="1:17" s="77" customFormat="1" ht="12.75">
      <c r="A26" s="75" t="s">
        <v>158</v>
      </c>
      <c r="B26" s="64" t="s">
        <v>136</v>
      </c>
      <c r="C26" s="64" t="s">
        <v>136</v>
      </c>
      <c r="D26" s="64" t="s">
        <v>136</v>
      </c>
      <c r="E26" s="64">
        <v>8752</v>
      </c>
      <c r="F26" s="64">
        <v>9989</v>
      </c>
      <c r="G26" s="64">
        <v>12784</v>
      </c>
      <c r="H26" s="64">
        <v>13585</v>
      </c>
      <c r="I26" s="64">
        <v>11010</v>
      </c>
      <c r="J26" s="64">
        <v>12589</v>
      </c>
      <c r="K26" s="64">
        <v>9326</v>
      </c>
      <c r="L26" s="76"/>
      <c r="M26" s="76"/>
      <c r="N26" s="76"/>
      <c r="O26" s="76"/>
      <c r="P26" s="76"/>
      <c r="Q26" s="76"/>
    </row>
    <row r="27" spans="1:11" s="71" customFormat="1" ht="12.75">
      <c r="A27" s="74" t="s">
        <v>159</v>
      </c>
      <c r="B27" s="64">
        <v>304412</v>
      </c>
      <c r="C27" s="64">
        <v>53130</v>
      </c>
      <c r="D27" s="64" t="s">
        <v>136</v>
      </c>
      <c r="E27" s="64" t="s">
        <v>136</v>
      </c>
      <c r="F27" s="64" t="s">
        <v>136</v>
      </c>
      <c r="G27" s="64" t="s">
        <v>136</v>
      </c>
      <c r="H27" s="64" t="s">
        <v>136</v>
      </c>
      <c r="I27" s="64" t="s">
        <v>136</v>
      </c>
      <c r="J27" s="64" t="s">
        <v>136</v>
      </c>
      <c r="K27" s="64" t="s">
        <v>136</v>
      </c>
    </row>
    <row r="28" spans="1:11" s="71" customFormat="1" ht="12.75">
      <c r="A28" s="74" t="s">
        <v>160</v>
      </c>
      <c r="B28" s="64">
        <v>139953</v>
      </c>
      <c r="C28" s="64">
        <v>52447</v>
      </c>
      <c r="D28" s="64" t="s">
        <v>136</v>
      </c>
      <c r="E28" s="64" t="s">
        <v>136</v>
      </c>
      <c r="F28" s="64" t="s">
        <v>136</v>
      </c>
      <c r="G28" s="64" t="s">
        <v>136</v>
      </c>
      <c r="H28" s="64" t="s">
        <v>136</v>
      </c>
      <c r="I28" s="64" t="s">
        <v>136</v>
      </c>
      <c r="J28" s="64" t="s">
        <v>136</v>
      </c>
      <c r="K28" s="64" t="s">
        <v>136</v>
      </c>
    </row>
    <row r="29" spans="1:11" s="71" customFormat="1" ht="12.75">
      <c r="A29" s="74" t="s">
        <v>161</v>
      </c>
      <c r="B29" s="64" t="s">
        <v>136</v>
      </c>
      <c r="C29" s="64" t="s">
        <v>136</v>
      </c>
      <c r="D29" s="64" t="s">
        <v>136</v>
      </c>
      <c r="E29" s="64" t="s">
        <v>136</v>
      </c>
      <c r="F29" s="64" t="s">
        <v>136</v>
      </c>
      <c r="G29" s="64">
        <v>31626</v>
      </c>
      <c r="H29" s="64" t="s">
        <v>136</v>
      </c>
      <c r="I29" s="64">
        <v>1369</v>
      </c>
      <c r="J29" s="64">
        <v>2052</v>
      </c>
      <c r="K29" s="64">
        <v>1386</v>
      </c>
    </row>
    <row r="30" spans="1:11" s="71" customFormat="1" ht="12.75">
      <c r="A30" s="74" t="s">
        <v>162</v>
      </c>
      <c r="B30" s="64" t="s">
        <v>136</v>
      </c>
      <c r="C30" s="64" t="s">
        <v>136</v>
      </c>
      <c r="D30" s="64" t="s">
        <v>136</v>
      </c>
      <c r="E30" s="64" t="s">
        <v>136</v>
      </c>
      <c r="F30" s="64" t="s">
        <v>136</v>
      </c>
      <c r="G30" s="64">
        <v>17402</v>
      </c>
      <c r="H30" s="64">
        <v>12629</v>
      </c>
      <c r="I30" s="64">
        <v>12176</v>
      </c>
      <c r="J30" s="64">
        <v>5651</v>
      </c>
      <c r="K30" s="64" t="s">
        <v>136</v>
      </c>
    </row>
    <row r="31" spans="1:11" s="71" customFormat="1" ht="12.75">
      <c r="A31" s="78" t="s">
        <v>163</v>
      </c>
      <c r="B31" s="79" t="s">
        <v>136</v>
      </c>
      <c r="C31" s="79" t="s">
        <v>136</v>
      </c>
      <c r="D31" s="79" t="s">
        <v>136</v>
      </c>
      <c r="E31" s="79" t="s">
        <v>136</v>
      </c>
      <c r="F31" s="79" t="s">
        <v>136</v>
      </c>
      <c r="G31" s="79" t="s">
        <v>136</v>
      </c>
      <c r="H31" s="79" t="s">
        <v>136</v>
      </c>
      <c r="I31" s="79" t="s">
        <v>136</v>
      </c>
      <c r="J31" s="79" t="s">
        <v>136</v>
      </c>
      <c r="K31" s="79">
        <v>3143</v>
      </c>
    </row>
    <row r="32" ht="12.75">
      <c r="A32" s="80" t="s">
        <v>164</v>
      </c>
    </row>
    <row r="33" spans="1:11" ht="12.75">
      <c r="A33" s="80" t="s">
        <v>165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2:11" ht="12.75">
      <c r="B34" s="82"/>
      <c r="C34" s="82"/>
      <c r="D34" s="82"/>
      <c r="E34" s="82"/>
      <c r="F34" s="82"/>
      <c r="G34" s="82"/>
      <c r="H34" s="82"/>
      <c r="I34" s="82"/>
      <c r="J34" s="82"/>
      <c r="K34" s="82"/>
    </row>
  </sheetData>
  <printOptions/>
  <pageMargins left="0.27" right="0.27" top="0.58" bottom="0.55" header="0.35" footer="0.3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2" sqref="A2"/>
    </sheetView>
  </sheetViews>
  <sheetFormatPr defaultColWidth="9.140625" defaultRowHeight="12.75"/>
  <cols>
    <col min="1" max="1" width="47.00390625" style="71" customWidth="1"/>
    <col min="2" max="11" width="9.57421875" style="71" customWidth="1"/>
    <col min="12" max="16384" width="9.140625" style="71" customWidth="1"/>
  </cols>
  <sheetData>
    <row r="1" spans="1:11" ht="18" customHeight="1">
      <c r="A1" s="83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s="87" customFormat="1" ht="18" customHeight="1">
      <c r="A2" s="84" t="s">
        <v>166</v>
      </c>
      <c r="B2" s="85">
        <v>1997</v>
      </c>
      <c r="C2" s="85">
        <v>1998</v>
      </c>
      <c r="D2" s="85">
        <v>1999</v>
      </c>
      <c r="E2" s="85">
        <v>2000</v>
      </c>
      <c r="F2" s="85">
        <v>2001</v>
      </c>
      <c r="G2" s="85">
        <v>2002</v>
      </c>
      <c r="H2" s="85">
        <v>2003</v>
      </c>
      <c r="I2" s="85">
        <v>2004</v>
      </c>
      <c r="J2" s="85">
        <v>2005</v>
      </c>
      <c r="K2" s="85">
        <v>2006</v>
      </c>
      <c r="L2" s="86"/>
    </row>
    <row r="3" spans="1:11" ht="25.5">
      <c r="A3" s="88" t="s">
        <v>170</v>
      </c>
      <c r="B3" s="89">
        <v>77285</v>
      </c>
      <c r="C3" s="90"/>
      <c r="D3" s="90"/>
      <c r="E3" s="90"/>
      <c r="F3" s="90"/>
      <c r="G3" s="90"/>
      <c r="H3" s="90"/>
      <c r="I3" s="90"/>
      <c r="J3" s="90"/>
      <c r="K3" s="91"/>
    </row>
    <row r="4" spans="1:11" ht="12.75">
      <c r="A4" s="92" t="s">
        <v>171</v>
      </c>
      <c r="B4" s="93">
        <v>3864</v>
      </c>
      <c r="C4" s="90"/>
      <c r="D4" s="90"/>
      <c r="E4" s="90"/>
      <c r="F4" s="90"/>
      <c r="G4" s="90"/>
      <c r="H4" s="90"/>
      <c r="I4" s="90"/>
      <c r="J4" s="90"/>
      <c r="K4" s="91"/>
    </row>
    <row r="5" spans="1:11" ht="25.5">
      <c r="A5" s="94" t="s">
        <v>172</v>
      </c>
      <c r="B5" s="95">
        <v>5745</v>
      </c>
      <c r="C5" s="96">
        <v>2255</v>
      </c>
      <c r="D5" s="90"/>
      <c r="E5" s="90"/>
      <c r="F5" s="90"/>
      <c r="G5" s="90"/>
      <c r="H5" s="90"/>
      <c r="I5" s="90"/>
      <c r="J5" s="90"/>
      <c r="K5" s="91"/>
    </row>
    <row r="6" spans="1:11" ht="12.75">
      <c r="A6" s="97" t="s">
        <v>173</v>
      </c>
      <c r="B6" s="95"/>
      <c r="C6" s="95">
        <v>130328</v>
      </c>
      <c r="D6" s="64"/>
      <c r="E6" s="64"/>
      <c r="F6" s="64"/>
      <c r="G6" s="64"/>
      <c r="H6" s="64"/>
      <c r="I6" s="64"/>
      <c r="J6" s="64"/>
      <c r="K6" s="64"/>
    </row>
    <row r="7" spans="1:11" ht="12.75">
      <c r="A7" s="97" t="s">
        <v>174</v>
      </c>
      <c r="B7" s="98"/>
      <c r="C7" s="95">
        <v>20977</v>
      </c>
      <c r="D7" s="64"/>
      <c r="E7" s="64"/>
      <c r="F7" s="64"/>
      <c r="G7" s="64"/>
      <c r="H7" s="64"/>
      <c r="I7" s="64"/>
      <c r="J7" s="64"/>
      <c r="K7" s="64"/>
    </row>
    <row r="8" spans="1:11" ht="12.75">
      <c r="A8" s="99" t="s">
        <v>175</v>
      </c>
      <c r="B8" s="100"/>
      <c r="C8" s="93">
        <v>67376</v>
      </c>
      <c r="D8" s="64"/>
      <c r="E8" s="64"/>
      <c r="F8" s="64"/>
      <c r="G8" s="64"/>
      <c r="H8" s="64"/>
      <c r="I8" s="64"/>
      <c r="J8" s="64"/>
      <c r="K8" s="64"/>
    </row>
    <row r="9" spans="1:11" ht="12.75">
      <c r="A9" s="97" t="s">
        <v>176</v>
      </c>
      <c r="B9" s="98"/>
      <c r="C9" s="98"/>
      <c r="D9" s="96">
        <v>115476</v>
      </c>
      <c r="E9" s="64"/>
      <c r="F9" s="64"/>
      <c r="G9" s="64"/>
      <c r="H9" s="64"/>
      <c r="I9" s="64"/>
      <c r="J9" s="64"/>
      <c r="K9" s="64"/>
    </row>
    <row r="10" spans="1:11" ht="12.75">
      <c r="A10" s="97" t="s">
        <v>177</v>
      </c>
      <c r="B10" s="98"/>
      <c r="C10" s="101"/>
      <c r="D10" s="95">
        <v>3000</v>
      </c>
      <c r="E10" s="64"/>
      <c r="F10" s="64"/>
      <c r="G10" s="64"/>
      <c r="H10" s="64"/>
      <c r="I10" s="64"/>
      <c r="J10" s="64"/>
      <c r="K10" s="64"/>
    </row>
    <row r="11" spans="1:11" ht="12.75">
      <c r="A11" s="97" t="s">
        <v>178</v>
      </c>
      <c r="B11" s="98"/>
      <c r="C11" s="98"/>
      <c r="D11" s="95">
        <v>5174</v>
      </c>
      <c r="E11" s="96">
        <v>963</v>
      </c>
      <c r="F11" s="64"/>
      <c r="G11" s="64"/>
      <c r="H11" s="64"/>
      <c r="I11" s="64"/>
      <c r="J11" s="64"/>
      <c r="K11" s="64"/>
    </row>
    <row r="12" spans="1:11" ht="25.5">
      <c r="A12" s="92" t="s">
        <v>179</v>
      </c>
      <c r="B12" s="100"/>
      <c r="C12" s="100"/>
      <c r="D12" s="93"/>
      <c r="E12" s="93">
        <v>68175</v>
      </c>
      <c r="F12" s="64"/>
      <c r="G12" s="64"/>
      <c r="H12" s="64"/>
      <c r="I12" s="64"/>
      <c r="J12" s="64"/>
      <c r="K12" s="64"/>
    </row>
    <row r="13" spans="1:11" ht="12.75">
      <c r="A13" s="97" t="s">
        <v>180</v>
      </c>
      <c r="B13" s="98"/>
      <c r="C13" s="98"/>
      <c r="D13" s="95"/>
      <c r="E13" s="95">
        <v>1900</v>
      </c>
      <c r="F13" s="96">
        <v>252</v>
      </c>
      <c r="G13" s="64"/>
      <c r="H13" s="64"/>
      <c r="I13" s="64"/>
      <c r="J13" s="64"/>
      <c r="K13" s="64"/>
    </row>
    <row r="14" spans="1:11" ht="25.5">
      <c r="A14" s="94" t="s">
        <v>181</v>
      </c>
      <c r="B14" s="98"/>
      <c r="C14" s="98"/>
      <c r="D14" s="95"/>
      <c r="E14" s="95"/>
      <c r="F14" s="95">
        <v>53164</v>
      </c>
      <c r="G14" s="64"/>
      <c r="H14" s="64"/>
      <c r="I14" s="64"/>
      <c r="J14" s="64"/>
      <c r="K14" s="64"/>
    </row>
    <row r="15" spans="1:11" ht="12.75">
      <c r="A15" s="94" t="s">
        <v>182</v>
      </c>
      <c r="B15" s="98"/>
      <c r="C15" s="98"/>
      <c r="D15" s="95"/>
      <c r="E15" s="95"/>
      <c r="F15" s="95">
        <v>4246</v>
      </c>
      <c r="G15" s="64"/>
      <c r="H15" s="64"/>
      <c r="I15" s="64"/>
      <c r="J15" s="64"/>
      <c r="K15" s="64"/>
    </row>
    <row r="16" spans="1:11" ht="25.5">
      <c r="A16" s="94" t="s">
        <v>183</v>
      </c>
      <c r="B16" s="98"/>
      <c r="C16" s="98"/>
      <c r="D16" s="95"/>
      <c r="E16" s="95"/>
      <c r="F16" s="95">
        <v>31593</v>
      </c>
      <c r="G16" s="96">
        <v>10171</v>
      </c>
      <c r="H16" s="64"/>
      <c r="I16" s="64"/>
      <c r="J16" s="64"/>
      <c r="K16" s="64"/>
    </row>
    <row r="17" spans="1:11" ht="25.5">
      <c r="A17" s="94" t="s">
        <v>184</v>
      </c>
      <c r="B17" s="98"/>
      <c r="C17" s="98"/>
      <c r="D17" s="95"/>
      <c r="E17" s="95"/>
      <c r="F17" s="95"/>
      <c r="G17" s="95">
        <v>139364</v>
      </c>
      <c r="H17" s="64"/>
      <c r="I17" s="64"/>
      <c r="J17" s="64"/>
      <c r="K17" s="64"/>
    </row>
    <row r="18" spans="1:11" ht="12.75">
      <c r="A18" s="92" t="s">
        <v>185</v>
      </c>
      <c r="B18" s="100"/>
      <c r="C18" s="100"/>
      <c r="D18" s="93"/>
      <c r="E18" s="93"/>
      <c r="F18" s="93"/>
      <c r="G18" s="93">
        <v>1928</v>
      </c>
      <c r="H18" s="64"/>
      <c r="I18" s="64"/>
      <c r="J18" s="64"/>
      <c r="K18" s="64"/>
    </row>
    <row r="19" spans="1:11" ht="12.75">
      <c r="A19" s="94" t="s">
        <v>186</v>
      </c>
      <c r="B19" s="98"/>
      <c r="C19" s="98"/>
      <c r="D19" s="95"/>
      <c r="E19" s="95"/>
      <c r="F19" s="95"/>
      <c r="G19" s="95">
        <v>48243</v>
      </c>
      <c r="H19" s="96">
        <v>6406</v>
      </c>
      <c r="I19" s="64"/>
      <c r="J19" s="64"/>
      <c r="K19" s="64"/>
    </row>
    <row r="20" spans="1:11" ht="25.5">
      <c r="A20" s="94" t="s">
        <v>187</v>
      </c>
      <c r="B20" s="98"/>
      <c r="C20" s="98"/>
      <c r="D20" s="95"/>
      <c r="E20" s="95"/>
      <c r="F20" s="95"/>
      <c r="G20" s="95"/>
      <c r="H20" s="95">
        <v>33925</v>
      </c>
      <c r="I20" s="64"/>
      <c r="J20" s="64"/>
      <c r="K20" s="64"/>
    </row>
    <row r="21" spans="1:11" ht="25.5">
      <c r="A21" s="92" t="s">
        <v>188</v>
      </c>
      <c r="B21" s="100"/>
      <c r="C21" s="100"/>
      <c r="D21" s="93"/>
      <c r="E21" s="93"/>
      <c r="F21" s="93"/>
      <c r="G21" s="93"/>
      <c r="H21" s="93">
        <v>135653</v>
      </c>
      <c r="I21" s="64"/>
      <c r="J21" s="64"/>
      <c r="K21" s="64"/>
    </row>
    <row r="22" spans="1:11" ht="12.75">
      <c r="A22" s="92" t="s">
        <v>189</v>
      </c>
      <c r="B22" s="100"/>
      <c r="C22" s="100"/>
      <c r="D22" s="93"/>
      <c r="E22" s="93"/>
      <c r="F22" s="93"/>
      <c r="G22" s="93"/>
      <c r="H22" s="93"/>
      <c r="I22" s="96">
        <v>31389</v>
      </c>
      <c r="J22" s="64"/>
      <c r="K22" s="64"/>
    </row>
    <row r="23" spans="1:11" ht="25.5">
      <c r="A23" s="94" t="s">
        <v>190</v>
      </c>
      <c r="B23" s="98"/>
      <c r="C23" s="98"/>
      <c r="D23" s="95"/>
      <c r="E23" s="95"/>
      <c r="F23" s="95"/>
      <c r="G23" s="95"/>
      <c r="H23" s="95"/>
      <c r="I23" s="95">
        <v>69567</v>
      </c>
      <c r="J23" s="96">
        <v>9694</v>
      </c>
      <c r="K23" s="64"/>
    </row>
    <row r="24" spans="1:11" ht="25.5">
      <c r="A24" s="94" t="s">
        <v>191</v>
      </c>
      <c r="B24" s="98"/>
      <c r="C24" s="98"/>
      <c r="D24" s="95"/>
      <c r="E24" s="95"/>
      <c r="F24" s="95"/>
      <c r="G24" s="95"/>
      <c r="H24" s="95"/>
      <c r="I24" s="95"/>
      <c r="J24" s="95">
        <v>28499</v>
      </c>
      <c r="K24" s="64"/>
    </row>
    <row r="25" spans="1:11" ht="25.5">
      <c r="A25" s="94" t="s">
        <v>192</v>
      </c>
      <c r="B25" s="98"/>
      <c r="C25" s="98"/>
      <c r="D25" s="95"/>
      <c r="E25" s="95"/>
      <c r="F25" s="95"/>
      <c r="G25" s="95"/>
      <c r="H25" s="95"/>
      <c r="I25" s="95"/>
      <c r="J25" s="95">
        <v>69028</v>
      </c>
      <c r="K25" s="96">
        <v>17371</v>
      </c>
    </row>
    <row r="26" spans="1:11" ht="12.75">
      <c r="A26" s="94" t="s">
        <v>193</v>
      </c>
      <c r="B26" s="98"/>
      <c r="C26" s="98"/>
      <c r="D26" s="95"/>
      <c r="E26" s="95"/>
      <c r="F26" s="95"/>
      <c r="G26" s="95"/>
      <c r="H26" s="95"/>
      <c r="I26" s="95"/>
      <c r="J26" s="95"/>
      <c r="K26" s="95">
        <v>26086</v>
      </c>
    </row>
    <row r="27" spans="1:11" ht="12.75">
      <c r="A27" s="102" t="s">
        <v>194</v>
      </c>
      <c r="B27" s="78"/>
      <c r="C27" s="78"/>
      <c r="D27" s="79"/>
      <c r="E27" s="79"/>
      <c r="F27" s="79"/>
      <c r="G27" s="79"/>
      <c r="H27" s="79"/>
      <c r="I27" s="79"/>
      <c r="J27" s="79"/>
      <c r="K27" s="79">
        <v>42587</v>
      </c>
    </row>
    <row r="28" spans="1:11" s="105" customFormat="1" ht="18" customHeight="1">
      <c r="A28" s="103" t="s">
        <v>167</v>
      </c>
      <c r="B28" s="104">
        <v>86894</v>
      </c>
      <c r="C28" s="104">
        <v>220936</v>
      </c>
      <c r="D28" s="104">
        <v>123650</v>
      </c>
      <c r="E28" s="104">
        <v>71038</v>
      </c>
      <c r="F28" s="104">
        <v>89255</v>
      </c>
      <c r="G28" s="104">
        <v>199706</v>
      </c>
      <c r="H28" s="104">
        <v>175984</v>
      </c>
      <c r="I28" s="104">
        <v>100956</v>
      </c>
      <c r="J28" s="104">
        <v>107221</v>
      </c>
      <c r="K28" s="104">
        <v>86044</v>
      </c>
    </row>
    <row r="29" spans="1:11" ht="12.75">
      <c r="A29" s="106" t="s">
        <v>168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12.75">
      <c r="A30" s="108" t="s">
        <v>169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2:11" ht="12.75"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2:11" ht="12.75"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</sheetData>
  <printOptions/>
  <pageMargins left="0.24" right="0.49" top="0.48" bottom="0.38" header="0.37" footer="0.3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D16" sqref="D16"/>
    </sheetView>
  </sheetViews>
  <sheetFormatPr defaultColWidth="9.140625" defaultRowHeight="12.75"/>
  <cols>
    <col min="1" max="1" width="34.421875" style="31" customWidth="1"/>
    <col min="2" max="2" width="14.00390625" style="31" customWidth="1"/>
    <col min="3" max="5" width="14.00390625" style="114" customWidth="1"/>
    <col min="6" max="6" width="34.421875" style="31" customWidth="1"/>
    <col min="7" max="10" width="14.00390625" style="114" customWidth="1"/>
    <col min="11" max="11" width="18.28125" style="114" customWidth="1"/>
    <col min="12" max="16384" width="9.140625" style="114" customWidth="1"/>
  </cols>
  <sheetData>
    <row r="1" spans="1:11" ht="20.25" customHeight="1">
      <c r="A1" s="110" t="s">
        <v>221</v>
      </c>
      <c r="B1" s="111"/>
      <c r="C1" s="112"/>
      <c r="D1" s="112"/>
      <c r="E1" s="112"/>
      <c r="F1" s="110" t="s">
        <v>222</v>
      </c>
      <c r="G1" s="113"/>
      <c r="H1" s="111"/>
      <c r="I1" s="112"/>
      <c r="J1" s="112"/>
      <c r="K1" s="32"/>
    </row>
    <row r="2" spans="1:10" s="117" customFormat="1" ht="25.5">
      <c r="A2" s="115"/>
      <c r="B2" s="116" t="s">
        <v>197</v>
      </c>
      <c r="C2" s="116" t="s">
        <v>198</v>
      </c>
      <c r="D2" s="116" t="s">
        <v>199</v>
      </c>
      <c r="E2" s="116" t="s">
        <v>200</v>
      </c>
      <c r="F2" s="115"/>
      <c r="G2" s="116" t="s">
        <v>201</v>
      </c>
      <c r="H2" s="116" t="s">
        <v>202</v>
      </c>
      <c r="I2" s="116" t="s">
        <v>203</v>
      </c>
      <c r="J2" s="116" t="s">
        <v>204</v>
      </c>
    </row>
    <row r="3" spans="1:10" s="117" customFormat="1" ht="12.75">
      <c r="A3" s="118" t="s">
        <v>205</v>
      </c>
      <c r="B3" s="119"/>
      <c r="C3" s="119"/>
      <c r="D3" s="119"/>
      <c r="E3" s="119"/>
      <c r="F3" s="118" t="s">
        <v>205</v>
      </c>
      <c r="G3" s="119"/>
      <c r="H3" s="119"/>
      <c r="I3" s="119"/>
      <c r="J3" s="119"/>
    </row>
    <row r="4" spans="1:15" s="117" customFormat="1" ht="12.75">
      <c r="A4" s="31" t="s">
        <v>206</v>
      </c>
      <c r="B4" s="120">
        <v>30</v>
      </c>
      <c r="C4" s="121" t="s">
        <v>136</v>
      </c>
      <c r="D4" s="121">
        <v>20</v>
      </c>
      <c r="E4" s="121">
        <v>18</v>
      </c>
      <c r="F4" s="31" t="s">
        <v>206</v>
      </c>
      <c r="G4" s="121">
        <v>22</v>
      </c>
      <c r="H4" s="121">
        <v>18</v>
      </c>
      <c r="I4" s="121">
        <v>18</v>
      </c>
      <c r="J4" s="121">
        <v>20</v>
      </c>
      <c r="K4" s="121"/>
      <c r="L4" s="121"/>
      <c r="M4" s="121"/>
      <c r="N4" s="121"/>
      <c r="O4" s="121"/>
    </row>
    <row r="5" spans="1:15" s="117" customFormat="1" ht="12.75">
      <c r="A5" s="31" t="s">
        <v>207</v>
      </c>
      <c r="B5" s="120">
        <v>2</v>
      </c>
      <c r="C5" s="121">
        <v>32</v>
      </c>
      <c r="D5" s="121">
        <v>1</v>
      </c>
      <c r="E5" s="121">
        <v>2</v>
      </c>
      <c r="F5" s="31" t="s">
        <v>207</v>
      </c>
      <c r="G5" s="121">
        <v>4</v>
      </c>
      <c r="H5" s="121">
        <v>3</v>
      </c>
      <c r="I5" s="121">
        <v>3</v>
      </c>
      <c r="J5" s="121">
        <v>2</v>
      </c>
      <c r="K5" s="121"/>
      <c r="L5" s="121"/>
      <c r="M5" s="121"/>
      <c r="N5" s="121"/>
      <c r="O5" s="121"/>
    </row>
    <row r="6" spans="1:15" s="117" customFormat="1" ht="12.75">
      <c r="A6" s="31" t="s">
        <v>208</v>
      </c>
      <c r="B6" s="120">
        <f>SUM(B7:B8)</f>
        <v>3597</v>
      </c>
      <c r="C6" s="121">
        <f>SUM(C7:C8)</f>
        <v>4239</v>
      </c>
      <c r="D6" s="121">
        <f>SUM(D7:D8)</f>
        <v>13362</v>
      </c>
      <c r="E6" s="121">
        <f>SUM(E7:E8)</f>
        <v>13159</v>
      </c>
      <c r="F6" s="31" t="s">
        <v>208</v>
      </c>
      <c r="G6" s="121">
        <f>SUM(G7:G8)</f>
        <v>14603</v>
      </c>
      <c r="H6" s="121">
        <f>SUM(H7:H8)</f>
        <v>14689</v>
      </c>
      <c r="I6" s="121">
        <f>SUM(I7:I8)</f>
        <v>13446</v>
      </c>
      <c r="J6" s="121">
        <f>SUM(J7:J8)</f>
        <v>13220</v>
      </c>
      <c r="K6" s="121"/>
      <c r="L6" s="121"/>
      <c r="M6" s="121"/>
      <c r="N6" s="121"/>
      <c r="O6" s="121"/>
    </row>
    <row r="7" spans="1:15" s="117" customFormat="1" ht="12.75">
      <c r="A7" s="31" t="s">
        <v>209</v>
      </c>
      <c r="B7" s="120">
        <v>420</v>
      </c>
      <c r="C7" s="121" t="s">
        <v>136</v>
      </c>
      <c r="D7" s="121">
        <v>8840</v>
      </c>
      <c r="E7" s="121">
        <v>8577</v>
      </c>
      <c r="F7" s="31" t="s">
        <v>209</v>
      </c>
      <c r="G7" s="121">
        <v>8496</v>
      </c>
      <c r="H7" s="121">
        <v>8406</v>
      </c>
      <c r="I7" s="121">
        <v>7893</v>
      </c>
      <c r="J7" s="121">
        <v>8190</v>
      </c>
      <c r="K7" s="121"/>
      <c r="L7" s="121"/>
      <c r="M7" s="121"/>
      <c r="N7" s="121"/>
      <c r="O7" s="121"/>
    </row>
    <row r="8" spans="1:15" s="117" customFormat="1" ht="12.75">
      <c r="A8" s="31" t="s">
        <v>210</v>
      </c>
      <c r="B8" s="120">
        <v>3177</v>
      </c>
      <c r="C8" s="121">
        <v>4239</v>
      </c>
      <c r="D8" s="121">
        <v>4522</v>
      </c>
      <c r="E8" s="121">
        <v>4582</v>
      </c>
      <c r="F8" s="31" t="s">
        <v>210</v>
      </c>
      <c r="G8" s="121">
        <v>6107</v>
      </c>
      <c r="H8" s="121">
        <v>6283</v>
      </c>
      <c r="I8" s="121">
        <v>5553</v>
      </c>
      <c r="J8" s="121">
        <v>5030</v>
      </c>
      <c r="K8" s="121"/>
      <c r="L8" s="121"/>
      <c r="M8" s="121"/>
      <c r="N8" s="121"/>
      <c r="O8" s="121"/>
    </row>
    <row r="9" spans="1:15" ht="12.75">
      <c r="A9" s="122" t="s">
        <v>211</v>
      </c>
      <c r="B9" s="123"/>
      <c r="C9" s="121"/>
      <c r="D9" s="121"/>
      <c r="E9" s="121"/>
      <c r="F9" s="122" t="s">
        <v>211</v>
      </c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12.75">
      <c r="A10" s="31" t="s">
        <v>212</v>
      </c>
      <c r="B10" s="123">
        <v>6</v>
      </c>
      <c r="C10" s="121">
        <v>3</v>
      </c>
      <c r="D10" s="121">
        <v>5</v>
      </c>
      <c r="E10" s="121">
        <v>4</v>
      </c>
      <c r="F10" s="31" t="s">
        <v>212</v>
      </c>
      <c r="G10" s="121">
        <v>4</v>
      </c>
      <c r="H10" s="121">
        <v>4</v>
      </c>
      <c r="I10" s="121">
        <v>4</v>
      </c>
      <c r="J10" s="121">
        <v>5</v>
      </c>
      <c r="K10" s="121"/>
      <c r="L10" s="121"/>
      <c r="M10" s="121"/>
      <c r="N10" s="121"/>
      <c r="O10" s="121"/>
    </row>
    <row r="11" spans="1:15" ht="12.75">
      <c r="A11" s="31" t="s">
        <v>213</v>
      </c>
      <c r="B11" s="123">
        <v>10</v>
      </c>
      <c r="C11" s="121">
        <v>10</v>
      </c>
      <c r="D11" s="121">
        <v>12</v>
      </c>
      <c r="E11" s="121">
        <v>9</v>
      </c>
      <c r="F11" s="31" t="s">
        <v>213</v>
      </c>
      <c r="G11" s="121">
        <v>8</v>
      </c>
      <c r="H11" s="121">
        <v>9</v>
      </c>
      <c r="I11" s="121">
        <v>9</v>
      </c>
      <c r="J11" s="121">
        <v>10</v>
      </c>
      <c r="K11" s="121"/>
      <c r="L11" s="121"/>
      <c r="M11" s="121"/>
      <c r="N11" s="121"/>
      <c r="O11" s="121"/>
    </row>
    <row r="12" spans="1:15" ht="12.75">
      <c r="A12" s="31" t="s">
        <v>208</v>
      </c>
      <c r="B12" s="123">
        <f>SUM(B13:B14)</f>
        <v>6989</v>
      </c>
      <c r="C12" s="121">
        <f>SUM(C13:C14)</f>
        <v>7257</v>
      </c>
      <c r="D12" s="121">
        <f>SUM(D13:D14)</f>
        <v>7394</v>
      </c>
      <c r="E12" s="121">
        <f>SUM(E13:E14)</f>
        <v>5862</v>
      </c>
      <c r="F12" s="31" t="s">
        <v>208</v>
      </c>
      <c r="G12" s="121">
        <f>SUM(G13:G14)</f>
        <v>5566</v>
      </c>
      <c r="H12" s="121">
        <f>SUM(H13:H14)</f>
        <v>6315</v>
      </c>
      <c r="I12" s="121">
        <f>SUM(I13:I14)</f>
        <v>5351</v>
      </c>
      <c r="J12" s="121">
        <f>SUM(J13:J14)</f>
        <v>7011</v>
      </c>
      <c r="K12" s="121"/>
      <c r="L12" s="121"/>
      <c r="M12" s="121"/>
      <c r="N12" s="121"/>
      <c r="O12" s="121"/>
    </row>
    <row r="13" spans="1:15" ht="12.75">
      <c r="A13" s="31" t="s">
        <v>209</v>
      </c>
      <c r="B13" s="123">
        <v>1912</v>
      </c>
      <c r="C13" s="121">
        <v>2040</v>
      </c>
      <c r="D13" s="121">
        <v>2783</v>
      </c>
      <c r="E13" s="121">
        <v>2032</v>
      </c>
      <c r="F13" s="31" t="s">
        <v>209</v>
      </c>
      <c r="G13" s="121">
        <v>2704</v>
      </c>
      <c r="H13" s="121">
        <v>2798</v>
      </c>
      <c r="I13" s="121">
        <v>2824</v>
      </c>
      <c r="J13" s="121">
        <v>3325</v>
      </c>
      <c r="K13" s="121"/>
      <c r="L13" s="121"/>
      <c r="M13" s="121"/>
      <c r="N13" s="121"/>
      <c r="O13" s="121"/>
    </row>
    <row r="14" spans="1:15" ht="12.75">
      <c r="A14" s="31" t="s">
        <v>210</v>
      </c>
      <c r="B14" s="123">
        <v>5077</v>
      </c>
      <c r="C14" s="121">
        <v>5217</v>
      </c>
      <c r="D14" s="121">
        <v>4611</v>
      </c>
      <c r="E14" s="121">
        <v>3830</v>
      </c>
      <c r="F14" s="31" t="s">
        <v>210</v>
      </c>
      <c r="G14" s="121">
        <v>2862</v>
      </c>
      <c r="H14" s="121">
        <v>3517</v>
      </c>
      <c r="I14" s="121">
        <v>2527</v>
      </c>
      <c r="J14" s="121">
        <v>3686</v>
      </c>
      <c r="K14" s="121"/>
      <c r="L14" s="121"/>
      <c r="M14" s="121"/>
      <c r="N14" s="121"/>
      <c r="O14" s="121"/>
    </row>
    <row r="15" spans="1:15" ht="12.75">
      <c r="A15" s="122" t="s">
        <v>214</v>
      </c>
      <c r="B15" s="124"/>
      <c r="C15" s="121"/>
      <c r="D15" s="121"/>
      <c r="E15" s="121"/>
      <c r="F15" s="122" t="s">
        <v>214</v>
      </c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ht="12.75">
      <c r="A16" s="31" t="s">
        <v>212</v>
      </c>
      <c r="B16" s="124">
        <v>11</v>
      </c>
      <c r="C16" s="121">
        <v>11</v>
      </c>
      <c r="D16" s="121">
        <v>11</v>
      </c>
      <c r="E16" s="121">
        <v>13</v>
      </c>
      <c r="F16" s="31" t="s">
        <v>212</v>
      </c>
      <c r="G16" s="121">
        <v>10</v>
      </c>
      <c r="H16" s="121">
        <v>11</v>
      </c>
      <c r="I16" s="121">
        <v>10</v>
      </c>
      <c r="J16" s="121">
        <v>12</v>
      </c>
      <c r="K16" s="121"/>
      <c r="L16" s="121"/>
      <c r="M16" s="121"/>
      <c r="N16" s="121"/>
      <c r="O16" s="121"/>
    </row>
    <row r="17" spans="1:15" ht="12.75">
      <c r="A17" s="31" t="s">
        <v>213</v>
      </c>
      <c r="B17" s="124">
        <v>45</v>
      </c>
      <c r="C17" s="121">
        <v>51</v>
      </c>
      <c r="D17" s="121">
        <v>46</v>
      </c>
      <c r="E17" s="121">
        <v>51</v>
      </c>
      <c r="F17" s="31" t="s">
        <v>213</v>
      </c>
      <c r="G17" s="121">
        <v>47</v>
      </c>
      <c r="H17" s="121">
        <v>45</v>
      </c>
      <c r="I17" s="121">
        <v>44</v>
      </c>
      <c r="J17" s="121">
        <v>45</v>
      </c>
      <c r="K17" s="121"/>
      <c r="L17" s="121"/>
      <c r="M17" s="121"/>
      <c r="N17" s="121"/>
      <c r="O17" s="121"/>
    </row>
    <row r="18" spans="1:15" ht="12.75">
      <c r="A18" s="31" t="s">
        <v>208</v>
      </c>
      <c r="B18" s="121">
        <f>SUM(B19:B20)</f>
        <v>27642</v>
      </c>
      <c r="C18" s="121">
        <f>SUM(C19:C20)</f>
        <v>27170</v>
      </c>
      <c r="D18" s="121">
        <f>SUM(D19:D20)</f>
        <v>24861</v>
      </c>
      <c r="E18" s="121">
        <f>SUM(E19:E20)</f>
        <v>27556</v>
      </c>
      <c r="F18" s="31" t="s">
        <v>208</v>
      </c>
      <c r="G18" s="121">
        <f>SUM(G19:G20)</f>
        <v>28453</v>
      </c>
      <c r="H18" s="121">
        <f>SUM(H19:H20)</f>
        <v>30443</v>
      </c>
      <c r="I18" s="121">
        <f>SUM(I19:I20)</f>
        <v>24844</v>
      </c>
      <c r="J18" s="121">
        <f>SUM(J19:J20)</f>
        <v>28928</v>
      </c>
      <c r="K18" s="121"/>
      <c r="L18" s="121"/>
      <c r="M18" s="121"/>
      <c r="N18" s="121"/>
      <c r="O18" s="121"/>
    </row>
    <row r="19" spans="1:15" ht="12.75">
      <c r="A19" s="31" t="s">
        <v>209</v>
      </c>
      <c r="B19" s="123">
        <v>18791</v>
      </c>
      <c r="C19" s="121">
        <v>18710</v>
      </c>
      <c r="D19" s="121">
        <v>16405</v>
      </c>
      <c r="E19" s="121">
        <v>13147</v>
      </c>
      <c r="F19" s="31" t="s">
        <v>209</v>
      </c>
      <c r="G19" s="121">
        <v>13906</v>
      </c>
      <c r="H19" s="121">
        <v>14177</v>
      </c>
      <c r="I19" s="121">
        <v>12483</v>
      </c>
      <c r="J19" s="121">
        <v>13186</v>
      </c>
      <c r="K19" s="121"/>
      <c r="L19" s="121"/>
      <c r="M19" s="121"/>
      <c r="N19" s="121"/>
      <c r="O19" s="121"/>
    </row>
    <row r="20" spans="1:15" ht="12.75">
      <c r="A20" s="31" t="s">
        <v>210</v>
      </c>
      <c r="B20" s="123">
        <v>8851</v>
      </c>
      <c r="C20" s="121">
        <v>8460</v>
      </c>
      <c r="D20" s="121">
        <v>8456</v>
      </c>
      <c r="E20" s="121">
        <v>14409</v>
      </c>
      <c r="F20" s="31" t="s">
        <v>210</v>
      </c>
      <c r="G20" s="121">
        <v>14547</v>
      </c>
      <c r="H20" s="121">
        <v>16266</v>
      </c>
      <c r="I20" s="121">
        <v>12361</v>
      </c>
      <c r="J20" s="121">
        <v>15742</v>
      </c>
      <c r="K20" s="121"/>
      <c r="L20" s="121"/>
      <c r="M20" s="121"/>
      <c r="N20" s="121"/>
      <c r="O20" s="121"/>
    </row>
    <row r="21" spans="1:15" ht="12.75">
      <c r="A21" s="122" t="s">
        <v>215</v>
      </c>
      <c r="B21" s="123"/>
      <c r="C21" s="121"/>
      <c r="D21" s="121"/>
      <c r="E21" s="121"/>
      <c r="F21" s="122" t="s">
        <v>215</v>
      </c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12.75">
      <c r="A22" s="31" t="s">
        <v>212</v>
      </c>
      <c r="B22" s="123">
        <v>8</v>
      </c>
      <c r="C22" s="121">
        <v>8</v>
      </c>
      <c r="D22" s="121">
        <v>11</v>
      </c>
      <c r="E22" s="121">
        <v>11</v>
      </c>
      <c r="F22" s="31" t="s">
        <v>212</v>
      </c>
      <c r="G22" s="121">
        <v>11</v>
      </c>
      <c r="H22" s="121">
        <v>11</v>
      </c>
      <c r="I22" s="121">
        <v>10</v>
      </c>
      <c r="J22" s="121">
        <v>10</v>
      </c>
      <c r="K22" s="121"/>
      <c r="L22" s="121"/>
      <c r="M22" s="121"/>
      <c r="N22" s="121"/>
      <c r="O22" s="121"/>
    </row>
    <row r="23" spans="1:15" ht="12.75">
      <c r="A23" s="31" t="s">
        <v>213</v>
      </c>
      <c r="B23" s="123">
        <v>13</v>
      </c>
      <c r="C23" s="121">
        <v>14</v>
      </c>
      <c r="D23" s="121">
        <v>17</v>
      </c>
      <c r="E23" s="121">
        <v>17</v>
      </c>
      <c r="F23" s="31" t="s">
        <v>213</v>
      </c>
      <c r="G23" s="121">
        <v>17</v>
      </c>
      <c r="H23" s="121">
        <v>18</v>
      </c>
      <c r="I23" s="121">
        <v>18</v>
      </c>
      <c r="J23" s="121">
        <v>16</v>
      </c>
      <c r="K23" s="121"/>
      <c r="L23" s="121"/>
      <c r="M23" s="121"/>
      <c r="N23" s="121"/>
      <c r="O23" s="121"/>
    </row>
    <row r="24" spans="1:15" ht="12.75">
      <c r="A24" s="31" t="s">
        <v>208</v>
      </c>
      <c r="B24" s="123">
        <f>SUM(B25:B26)</f>
        <v>6560</v>
      </c>
      <c r="C24" s="121">
        <f>SUM(C25:C26)</f>
        <v>7000</v>
      </c>
      <c r="D24" s="121">
        <f>SUM(D25:D26)</f>
        <v>8642</v>
      </c>
      <c r="E24" s="121">
        <f>SUM(E25:E26)</f>
        <v>8333</v>
      </c>
      <c r="F24" s="31" t="s">
        <v>208</v>
      </c>
      <c r="G24" s="121">
        <f>SUM(G25:G26)</f>
        <v>7885</v>
      </c>
      <c r="H24" s="121">
        <f>SUM(H25:H26)</f>
        <v>9391</v>
      </c>
      <c r="I24" s="121">
        <f>SUM(I25:I26)</f>
        <v>9347</v>
      </c>
      <c r="J24" s="121">
        <f>SUM(J25:J26)</f>
        <v>7513</v>
      </c>
      <c r="K24" s="121"/>
      <c r="L24" s="121"/>
      <c r="M24" s="121"/>
      <c r="N24" s="121"/>
      <c r="O24" s="121"/>
    </row>
    <row r="25" spans="1:15" ht="12.75">
      <c r="A25" s="31" t="s">
        <v>209</v>
      </c>
      <c r="B25" s="123">
        <v>2612</v>
      </c>
      <c r="C25" s="121">
        <v>2413</v>
      </c>
      <c r="D25" s="121">
        <v>3264</v>
      </c>
      <c r="E25" s="121">
        <v>2567</v>
      </c>
      <c r="F25" s="31" t="s">
        <v>209</v>
      </c>
      <c r="G25" s="121">
        <v>2375</v>
      </c>
      <c r="H25" s="121">
        <v>1775</v>
      </c>
      <c r="I25" s="121">
        <v>1793</v>
      </c>
      <c r="J25" s="121">
        <v>2050</v>
      </c>
      <c r="K25" s="121"/>
      <c r="L25" s="121"/>
      <c r="M25" s="121"/>
      <c r="N25" s="121"/>
      <c r="O25" s="121"/>
    </row>
    <row r="26" spans="1:15" ht="12.75">
      <c r="A26" s="31" t="s">
        <v>210</v>
      </c>
      <c r="B26" s="123">
        <v>3948</v>
      </c>
      <c r="C26" s="121">
        <v>4587</v>
      </c>
      <c r="D26" s="121">
        <v>5378</v>
      </c>
      <c r="E26" s="121">
        <v>5766</v>
      </c>
      <c r="F26" s="31" t="s">
        <v>210</v>
      </c>
      <c r="G26" s="121">
        <v>5510</v>
      </c>
      <c r="H26" s="121">
        <v>7616</v>
      </c>
      <c r="I26" s="121">
        <v>7554</v>
      </c>
      <c r="J26" s="121">
        <v>5463</v>
      </c>
      <c r="K26" s="121"/>
      <c r="L26" s="121"/>
      <c r="M26" s="121"/>
      <c r="N26" s="121"/>
      <c r="O26" s="121"/>
    </row>
    <row r="27" spans="1:15" ht="12.75">
      <c r="A27" s="122" t="s">
        <v>216</v>
      </c>
      <c r="B27" s="123"/>
      <c r="C27" s="121"/>
      <c r="D27" s="121"/>
      <c r="E27" s="121"/>
      <c r="F27" s="122" t="s">
        <v>216</v>
      </c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ht="12.75">
      <c r="A28" s="31" t="s">
        <v>212</v>
      </c>
      <c r="B28" s="123">
        <v>36</v>
      </c>
      <c r="C28" s="121">
        <v>36</v>
      </c>
      <c r="D28" s="121">
        <v>32</v>
      </c>
      <c r="E28" s="121">
        <v>26</v>
      </c>
      <c r="F28" s="31" t="s">
        <v>212</v>
      </c>
      <c r="G28" s="121">
        <v>25</v>
      </c>
      <c r="H28" s="121">
        <v>27</v>
      </c>
      <c r="I28" s="121">
        <v>27</v>
      </c>
      <c r="J28" s="121">
        <v>31</v>
      </c>
      <c r="K28" s="121"/>
      <c r="L28" s="121"/>
      <c r="M28" s="121"/>
      <c r="N28" s="121"/>
      <c r="O28" s="121"/>
    </row>
    <row r="29" spans="1:15" ht="12.75">
      <c r="A29" s="31" t="s">
        <v>213</v>
      </c>
      <c r="B29" s="123">
        <v>36</v>
      </c>
      <c r="C29" s="121">
        <v>36</v>
      </c>
      <c r="D29" s="121">
        <v>32</v>
      </c>
      <c r="E29" s="121">
        <v>26</v>
      </c>
      <c r="F29" s="31" t="s">
        <v>213</v>
      </c>
      <c r="G29" s="121">
        <v>25</v>
      </c>
      <c r="H29" s="121">
        <v>27</v>
      </c>
      <c r="I29" s="121">
        <v>27</v>
      </c>
      <c r="J29" s="121">
        <v>31</v>
      </c>
      <c r="K29" s="121"/>
      <c r="L29" s="121"/>
      <c r="M29" s="121"/>
      <c r="N29" s="121"/>
      <c r="O29" s="121"/>
    </row>
    <row r="30" spans="1:15" ht="12.75">
      <c r="A30" s="31" t="s">
        <v>208</v>
      </c>
      <c r="B30" s="123">
        <f>SUM(B31:B32)</f>
        <v>4095</v>
      </c>
      <c r="C30" s="121">
        <f>SUM(C31:C32)</f>
        <v>4358</v>
      </c>
      <c r="D30" s="121">
        <f>SUM(D31:D32)</f>
        <v>3150</v>
      </c>
      <c r="E30" s="121">
        <f>SUM(E31:E32)</f>
        <v>3174</v>
      </c>
      <c r="F30" s="31" t="s">
        <v>208</v>
      </c>
      <c r="G30" s="121">
        <f>SUM(G31:G32)</f>
        <v>3255</v>
      </c>
      <c r="H30" s="121">
        <f>SUM(H31:H32)</f>
        <v>2558</v>
      </c>
      <c r="I30" s="121">
        <f>SUM(I31:I32)</f>
        <v>3165</v>
      </c>
      <c r="J30" s="121">
        <f>SUM(J31:J32)</f>
        <v>4029</v>
      </c>
      <c r="K30" s="121"/>
      <c r="L30" s="121"/>
      <c r="M30" s="121"/>
      <c r="N30" s="121"/>
      <c r="O30" s="121"/>
    </row>
    <row r="31" spans="1:15" ht="12.75">
      <c r="A31" s="31" t="s">
        <v>209</v>
      </c>
      <c r="B31" s="123">
        <v>420</v>
      </c>
      <c r="C31" s="121" t="s">
        <v>136</v>
      </c>
      <c r="D31" s="121" t="s">
        <v>136</v>
      </c>
      <c r="E31" s="121" t="s">
        <v>136</v>
      </c>
      <c r="F31" s="31" t="s">
        <v>209</v>
      </c>
      <c r="G31" s="121" t="s">
        <v>136</v>
      </c>
      <c r="H31" s="121" t="s">
        <v>136</v>
      </c>
      <c r="I31" s="121" t="s">
        <v>136</v>
      </c>
      <c r="J31" s="121" t="s">
        <v>136</v>
      </c>
      <c r="K31" s="121"/>
      <c r="L31" s="121"/>
      <c r="M31" s="121"/>
      <c r="N31" s="121"/>
      <c r="O31" s="121"/>
    </row>
    <row r="32" spans="1:15" ht="12.75">
      <c r="A32" s="31" t="s">
        <v>210</v>
      </c>
      <c r="B32" s="123">
        <v>3675</v>
      </c>
      <c r="C32" s="121">
        <v>4358</v>
      </c>
      <c r="D32" s="121">
        <v>3150</v>
      </c>
      <c r="E32" s="121">
        <v>3174</v>
      </c>
      <c r="F32" s="31" t="s">
        <v>210</v>
      </c>
      <c r="G32" s="121">
        <v>3255</v>
      </c>
      <c r="H32" s="121">
        <v>2558</v>
      </c>
      <c r="I32" s="121">
        <v>3165</v>
      </c>
      <c r="J32" s="121">
        <v>4029</v>
      </c>
      <c r="K32" s="121"/>
      <c r="L32" s="121"/>
      <c r="M32" s="121"/>
      <c r="N32" s="121"/>
      <c r="O32" s="121"/>
    </row>
    <row r="33" spans="1:15" ht="12.75">
      <c r="A33" s="122" t="s">
        <v>217</v>
      </c>
      <c r="B33" s="123"/>
      <c r="C33" s="121"/>
      <c r="D33" s="121"/>
      <c r="E33" s="121"/>
      <c r="F33" s="122" t="s">
        <v>217</v>
      </c>
      <c r="G33" s="121"/>
      <c r="H33" s="121"/>
      <c r="I33" s="121"/>
      <c r="J33" s="121"/>
      <c r="K33" s="121"/>
      <c r="L33" s="121"/>
      <c r="M33" s="121"/>
      <c r="N33" s="121"/>
      <c r="O33" s="121"/>
    </row>
    <row r="34" spans="1:15" ht="12.75">
      <c r="A34" s="31" t="s">
        <v>212</v>
      </c>
      <c r="B34" s="123">
        <v>19</v>
      </c>
      <c r="C34" s="121">
        <v>20</v>
      </c>
      <c r="D34" s="121">
        <v>17</v>
      </c>
      <c r="E34" s="121">
        <v>18</v>
      </c>
      <c r="F34" s="31" t="s">
        <v>212</v>
      </c>
      <c r="G34" s="121">
        <v>18</v>
      </c>
      <c r="H34" s="121">
        <v>17</v>
      </c>
      <c r="I34" s="121">
        <v>19</v>
      </c>
      <c r="J34" s="121">
        <v>19</v>
      </c>
      <c r="K34" s="121"/>
      <c r="L34" s="121"/>
      <c r="M34" s="121"/>
      <c r="N34" s="121"/>
      <c r="O34" s="121"/>
    </row>
    <row r="35" spans="1:15" ht="12.75">
      <c r="A35" s="31" t="s">
        <v>213</v>
      </c>
      <c r="B35" s="123">
        <v>55</v>
      </c>
      <c r="C35" s="121">
        <v>59</v>
      </c>
      <c r="D35" s="121">
        <v>61</v>
      </c>
      <c r="E35" s="121">
        <v>60</v>
      </c>
      <c r="F35" s="31" t="s">
        <v>213</v>
      </c>
      <c r="G35" s="121">
        <v>66</v>
      </c>
      <c r="H35" s="121">
        <v>59</v>
      </c>
      <c r="I35" s="121">
        <v>64</v>
      </c>
      <c r="J35" s="121">
        <v>56</v>
      </c>
      <c r="K35" s="121"/>
      <c r="L35" s="121"/>
      <c r="M35" s="121"/>
      <c r="N35" s="121"/>
      <c r="O35" s="121"/>
    </row>
    <row r="36" spans="1:15" ht="12.75">
      <c r="A36" s="31" t="s">
        <v>208</v>
      </c>
      <c r="B36" s="123">
        <f>SUM(B37:B38)</f>
        <v>11005</v>
      </c>
      <c r="C36" s="121">
        <f>SUM(C37:C38)</f>
        <v>12631</v>
      </c>
      <c r="D36" s="121">
        <f>SUM(D37:D38)</f>
        <v>11620</v>
      </c>
      <c r="E36" s="121">
        <f>SUM(E37:E38)</f>
        <v>11982</v>
      </c>
      <c r="F36" s="31" t="s">
        <v>208</v>
      </c>
      <c r="G36" s="121">
        <f>SUM(G37:G38)</f>
        <v>11744</v>
      </c>
      <c r="H36" s="121">
        <f>SUM(H37:H38)</f>
        <v>12999</v>
      </c>
      <c r="I36" s="121">
        <f>SUM(I37:I38)</f>
        <v>12386</v>
      </c>
      <c r="J36" s="121">
        <f>SUM(J37:J38)</f>
        <v>11898</v>
      </c>
      <c r="K36" s="121"/>
      <c r="L36" s="121"/>
      <c r="M36" s="121"/>
      <c r="N36" s="121"/>
      <c r="O36" s="121"/>
    </row>
    <row r="37" spans="1:15" ht="12.75">
      <c r="A37" s="31" t="s">
        <v>209</v>
      </c>
      <c r="B37" s="123" t="s">
        <v>136</v>
      </c>
      <c r="C37" s="121" t="s">
        <v>136</v>
      </c>
      <c r="D37" s="121" t="s">
        <v>136</v>
      </c>
      <c r="E37" s="121" t="s">
        <v>136</v>
      </c>
      <c r="F37" s="31" t="s">
        <v>209</v>
      </c>
      <c r="G37" s="121" t="s">
        <v>136</v>
      </c>
      <c r="H37" s="121" t="s">
        <v>136</v>
      </c>
      <c r="I37" s="121" t="s">
        <v>136</v>
      </c>
      <c r="J37" s="121" t="s">
        <v>136</v>
      </c>
      <c r="K37" s="121"/>
      <c r="L37" s="121"/>
      <c r="M37" s="121"/>
      <c r="N37" s="121"/>
      <c r="O37" s="121"/>
    </row>
    <row r="38" spans="1:15" ht="12.75">
      <c r="A38" s="31" t="s">
        <v>210</v>
      </c>
      <c r="B38" s="123">
        <v>11005</v>
      </c>
      <c r="C38" s="121">
        <v>12631</v>
      </c>
      <c r="D38" s="121">
        <v>11620</v>
      </c>
      <c r="E38" s="121">
        <v>11982</v>
      </c>
      <c r="F38" s="31" t="s">
        <v>210</v>
      </c>
      <c r="G38" s="121">
        <v>11744</v>
      </c>
      <c r="H38" s="121">
        <v>12999</v>
      </c>
      <c r="I38" s="121">
        <v>12386</v>
      </c>
      <c r="J38" s="121">
        <v>11898</v>
      </c>
      <c r="K38" s="121"/>
      <c r="L38" s="121"/>
      <c r="M38" s="121"/>
      <c r="N38" s="121"/>
      <c r="O38" s="121"/>
    </row>
    <row r="39" spans="1:15" ht="12.75">
      <c r="A39" s="122" t="s">
        <v>218</v>
      </c>
      <c r="B39" s="123"/>
      <c r="C39" s="121"/>
      <c r="D39" s="121"/>
      <c r="E39" s="121"/>
      <c r="F39" s="122" t="s">
        <v>218</v>
      </c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12.75">
      <c r="A40" s="31" t="s">
        <v>212</v>
      </c>
      <c r="B40" s="123">
        <v>7</v>
      </c>
      <c r="C40" s="121">
        <v>9</v>
      </c>
      <c r="D40" s="121">
        <v>5</v>
      </c>
      <c r="E40" s="121">
        <v>6</v>
      </c>
      <c r="F40" s="31" t="s">
        <v>212</v>
      </c>
      <c r="G40" s="121">
        <v>8</v>
      </c>
      <c r="H40" s="121">
        <v>8</v>
      </c>
      <c r="I40" s="121" t="s">
        <v>136</v>
      </c>
      <c r="J40" s="121">
        <v>2</v>
      </c>
      <c r="K40" s="121"/>
      <c r="L40" s="121"/>
      <c r="M40" s="121"/>
      <c r="N40" s="121"/>
      <c r="O40" s="121"/>
    </row>
    <row r="41" spans="1:15" ht="12.75">
      <c r="A41" s="31" t="s">
        <v>213</v>
      </c>
      <c r="B41" s="123">
        <v>7</v>
      </c>
      <c r="C41" s="121">
        <v>9</v>
      </c>
      <c r="D41" s="121">
        <v>5</v>
      </c>
      <c r="E41" s="121">
        <v>10</v>
      </c>
      <c r="F41" s="31" t="s">
        <v>213</v>
      </c>
      <c r="G41" s="121">
        <v>11</v>
      </c>
      <c r="H41" s="121">
        <v>9</v>
      </c>
      <c r="I41" s="121" t="s">
        <v>136</v>
      </c>
      <c r="J41" s="121">
        <v>4</v>
      </c>
      <c r="K41" s="121"/>
      <c r="L41" s="121"/>
      <c r="M41" s="121"/>
      <c r="N41" s="121"/>
      <c r="O41" s="121"/>
    </row>
    <row r="42" spans="1:15" ht="12.75">
      <c r="A42" s="31" t="s">
        <v>208</v>
      </c>
      <c r="B42" s="123">
        <f>SUM(B43:B44)</f>
        <v>1153</v>
      </c>
      <c r="C42" s="121">
        <f>SUM(C43:C44)</f>
        <v>964</v>
      </c>
      <c r="D42" s="121">
        <f>SUM(D43:D44)</f>
        <v>613</v>
      </c>
      <c r="E42" s="121">
        <f>SUM(E43:E44)</f>
        <v>1045</v>
      </c>
      <c r="F42" s="31" t="s">
        <v>208</v>
      </c>
      <c r="G42" s="121">
        <f>SUM(G43:G44)</f>
        <v>976</v>
      </c>
      <c r="H42" s="121">
        <f>SUM(H43:H44)</f>
        <v>1674</v>
      </c>
      <c r="I42" s="121" t="s">
        <v>136</v>
      </c>
      <c r="J42" s="121">
        <f>SUM(J43:J44)</f>
        <v>441</v>
      </c>
      <c r="K42" s="121"/>
      <c r="L42" s="121"/>
      <c r="M42" s="121"/>
      <c r="N42" s="121"/>
      <c r="O42" s="121"/>
    </row>
    <row r="43" spans="1:15" ht="12.75">
      <c r="A43" s="31" t="s">
        <v>209</v>
      </c>
      <c r="B43" s="123">
        <v>312</v>
      </c>
      <c r="C43" s="121">
        <v>351</v>
      </c>
      <c r="D43" s="121" t="s">
        <v>136</v>
      </c>
      <c r="E43" s="121" t="s">
        <v>136</v>
      </c>
      <c r="F43" s="31" t="s">
        <v>209</v>
      </c>
      <c r="G43" s="121" t="s">
        <v>136</v>
      </c>
      <c r="H43" s="121">
        <v>497</v>
      </c>
      <c r="I43" s="121" t="s">
        <v>136</v>
      </c>
      <c r="J43" s="121" t="s">
        <v>136</v>
      </c>
      <c r="K43" s="121"/>
      <c r="L43" s="121"/>
      <c r="M43" s="121"/>
      <c r="N43" s="121"/>
      <c r="O43" s="121"/>
    </row>
    <row r="44" spans="1:15" ht="12.75">
      <c r="A44" s="31" t="s">
        <v>210</v>
      </c>
      <c r="B44" s="123">
        <v>841</v>
      </c>
      <c r="C44" s="121">
        <v>613</v>
      </c>
      <c r="D44" s="121">
        <v>613</v>
      </c>
      <c r="E44" s="121">
        <v>1045</v>
      </c>
      <c r="F44" s="31" t="s">
        <v>210</v>
      </c>
      <c r="G44" s="121">
        <v>976</v>
      </c>
      <c r="H44" s="121">
        <v>1177</v>
      </c>
      <c r="I44" s="121" t="s">
        <v>136</v>
      </c>
      <c r="J44" s="121">
        <v>441</v>
      </c>
      <c r="K44" s="121"/>
      <c r="L44" s="121"/>
      <c r="M44" s="121"/>
      <c r="N44" s="121"/>
      <c r="O44" s="121"/>
    </row>
    <row r="45" spans="1:15" ht="12.75">
      <c r="A45" s="122" t="s">
        <v>219</v>
      </c>
      <c r="B45" s="123"/>
      <c r="C45" s="121"/>
      <c r="D45" s="121"/>
      <c r="E45" s="121"/>
      <c r="F45" s="122" t="s">
        <v>219</v>
      </c>
      <c r="G45" s="121"/>
      <c r="H45" s="121"/>
      <c r="I45" s="121"/>
      <c r="J45" s="121"/>
      <c r="K45" s="121"/>
      <c r="L45" s="121"/>
      <c r="M45" s="121"/>
      <c r="N45" s="121"/>
      <c r="O45" s="121"/>
    </row>
    <row r="46" spans="1:15" ht="12.75">
      <c r="A46" s="31" t="s">
        <v>212</v>
      </c>
      <c r="B46" s="124">
        <v>3</v>
      </c>
      <c r="C46" s="121">
        <v>8</v>
      </c>
      <c r="D46" s="121">
        <v>9</v>
      </c>
      <c r="E46" s="121">
        <v>7</v>
      </c>
      <c r="F46" s="31" t="s">
        <v>212</v>
      </c>
      <c r="G46" s="121">
        <v>6</v>
      </c>
      <c r="H46" s="121">
        <v>5</v>
      </c>
      <c r="I46" s="121">
        <v>8</v>
      </c>
      <c r="J46" s="121">
        <v>9</v>
      </c>
      <c r="K46" s="121"/>
      <c r="L46" s="121"/>
      <c r="M46" s="121"/>
      <c r="N46" s="121"/>
      <c r="O46" s="121"/>
    </row>
    <row r="47" spans="1:15" ht="12.75">
      <c r="A47" s="31" t="s">
        <v>213</v>
      </c>
      <c r="B47" s="124">
        <v>3</v>
      </c>
      <c r="C47" s="121">
        <v>8</v>
      </c>
      <c r="D47" s="121">
        <v>9</v>
      </c>
      <c r="E47" s="121">
        <v>14</v>
      </c>
      <c r="F47" s="31" t="s">
        <v>213</v>
      </c>
      <c r="G47" s="121">
        <v>12</v>
      </c>
      <c r="H47" s="121">
        <v>19</v>
      </c>
      <c r="I47" s="121">
        <v>18</v>
      </c>
      <c r="J47" s="121">
        <v>18</v>
      </c>
      <c r="K47" s="121"/>
      <c r="L47" s="121"/>
      <c r="M47" s="121"/>
      <c r="N47" s="121"/>
      <c r="O47" s="121"/>
    </row>
    <row r="48" spans="1:15" ht="12.75">
      <c r="A48" s="31" t="s">
        <v>208</v>
      </c>
      <c r="B48" s="124">
        <f>SUM(B49:B50)</f>
        <v>585</v>
      </c>
      <c r="C48" s="121">
        <f>SUM(C49:C50)</f>
        <v>709</v>
      </c>
      <c r="D48" s="121">
        <f>SUM(D49:D50)</f>
        <v>723</v>
      </c>
      <c r="E48" s="121">
        <f>SUM(E49:E50)</f>
        <v>2346</v>
      </c>
      <c r="F48" s="31" t="s">
        <v>208</v>
      </c>
      <c r="G48" s="121">
        <f>SUM(G49:G50)</f>
        <v>1456</v>
      </c>
      <c r="H48" s="121">
        <f>SUM(H49:H50)</f>
        <v>2273</v>
      </c>
      <c r="I48" s="121">
        <f>SUM(I49:I50)</f>
        <v>2096</v>
      </c>
      <c r="J48" s="121">
        <f>SUM(J49:J50)</f>
        <v>1987</v>
      </c>
      <c r="K48" s="121"/>
      <c r="L48" s="121"/>
      <c r="M48" s="121"/>
      <c r="N48" s="121"/>
      <c r="O48" s="121"/>
    </row>
    <row r="49" spans="1:15" ht="12.75">
      <c r="A49" s="31" t="s">
        <v>209</v>
      </c>
      <c r="B49" s="124" t="s">
        <v>136</v>
      </c>
      <c r="C49" s="121" t="s">
        <v>136</v>
      </c>
      <c r="D49" s="121" t="s">
        <v>136</v>
      </c>
      <c r="E49" s="121" t="s">
        <v>136</v>
      </c>
      <c r="F49" s="31" t="s">
        <v>209</v>
      </c>
      <c r="G49" s="121" t="s">
        <v>136</v>
      </c>
      <c r="H49" s="121" t="s">
        <v>136</v>
      </c>
      <c r="I49" s="121" t="s">
        <v>136</v>
      </c>
      <c r="J49" s="121" t="s">
        <v>136</v>
      </c>
      <c r="K49" s="121"/>
      <c r="L49" s="121"/>
      <c r="M49" s="121"/>
      <c r="N49" s="121"/>
      <c r="O49" s="121"/>
    </row>
    <row r="50" spans="1:15" ht="12.75">
      <c r="A50" s="31" t="s">
        <v>210</v>
      </c>
      <c r="B50" s="123">
        <v>585</v>
      </c>
      <c r="C50" s="121">
        <v>709</v>
      </c>
      <c r="D50" s="121">
        <v>723</v>
      </c>
      <c r="E50" s="121">
        <v>2346</v>
      </c>
      <c r="F50" s="31" t="s">
        <v>210</v>
      </c>
      <c r="G50" s="121">
        <v>1456</v>
      </c>
      <c r="H50" s="121">
        <v>2273</v>
      </c>
      <c r="I50" s="121">
        <v>2096</v>
      </c>
      <c r="J50" s="121">
        <v>1987</v>
      </c>
      <c r="K50" s="121"/>
      <c r="L50" s="121"/>
      <c r="M50" s="121"/>
      <c r="N50" s="121"/>
      <c r="O50" s="121"/>
    </row>
    <row r="51" spans="1:15" ht="6" customHeight="1">
      <c r="A51" s="29"/>
      <c r="B51" s="125"/>
      <c r="C51" s="126"/>
      <c r="D51" s="126"/>
      <c r="E51" s="126"/>
      <c r="F51" s="29"/>
      <c r="G51" s="126"/>
      <c r="H51" s="126"/>
      <c r="I51" s="126"/>
      <c r="J51" s="126"/>
      <c r="K51" s="121"/>
      <c r="L51" s="121"/>
      <c r="M51" s="121"/>
      <c r="N51" s="121"/>
      <c r="O51" s="121"/>
    </row>
    <row r="52" spans="1:15" ht="12.75">
      <c r="A52" s="127" t="s">
        <v>220</v>
      </c>
      <c r="B52" s="124"/>
      <c r="C52" s="121"/>
      <c r="D52" s="121"/>
      <c r="E52" s="121"/>
      <c r="F52" s="127" t="s">
        <v>220</v>
      </c>
      <c r="G52" s="121"/>
      <c r="H52" s="121"/>
      <c r="I52" s="121"/>
      <c r="J52" s="121"/>
      <c r="K52" s="121"/>
      <c r="L52" s="121"/>
      <c r="M52" s="121"/>
      <c r="N52" s="121"/>
      <c r="O52" s="121"/>
    </row>
    <row r="53" spans="2:15" ht="12.75">
      <c r="B53" s="124"/>
      <c r="C53" s="121"/>
      <c r="D53" s="121"/>
      <c r="E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2:15" ht="12.75">
      <c r="B54" s="124"/>
      <c r="C54" s="128"/>
      <c r="D54" s="128"/>
      <c r="E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2:15" ht="12.75">
      <c r="B55" s="124"/>
      <c r="C55" s="128"/>
      <c r="D55" s="128"/>
      <c r="E55" s="128"/>
      <c r="G55" s="128"/>
      <c r="H55" s="128"/>
      <c r="I55" s="128"/>
      <c r="J55" s="128"/>
      <c r="K55" s="128"/>
      <c r="L55" s="128"/>
      <c r="M55" s="128"/>
      <c r="N55" s="128"/>
      <c r="O55" s="128"/>
    </row>
  </sheetData>
  <printOptions/>
  <pageMargins left="0.46" right="0.5" top="0.6" bottom="0.52" header="0.41" footer="0.3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7.421875" style="130" bestFit="1" customWidth="1"/>
    <col min="2" max="2" width="9.140625" style="130" customWidth="1"/>
    <col min="3" max="3" width="13.28125" style="130" customWidth="1"/>
    <col min="4" max="16384" width="9.140625" style="130" customWidth="1"/>
  </cols>
  <sheetData>
    <row r="1" spans="1:7" ht="12.75">
      <c r="A1" s="129" t="s">
        <v>235</v>
      </c>
      <c r="B1" s="129"/>
      <c r="C1" s="129"/>
      <c r="D1" s="129"/>
      <c r="E1" s="129"/>
      <c r="F1" s="129"/>
      <c r="G1" s="129"/>
    </row>
    <row r="2" spans="1:16" ht="57">
      <c r="A2" s="131" t="s">
        <v>223</v>
      </c>
      <c r="B2" s="132" t="s">
        <v>224</v>
      </c>
      <c r="C2" s="132" t="s">
        <v>234</v>
      </c>
      <c r="D2" s="132" t="s">
        <v>225</v>
      </c>
      <c r="E2" s="132" t="s">
        <v>226</v>
      </c>
      <c r="F2" s="132" t="s">
        <v>227</v>
      </c>
      <c r="G2" s="132" t="s">
        <v>228</v>
      </c>
      <c r="H2" s="133"/>
      <c r="I2" s="133"/>
      <c r="J2" s="133"/>
      <c r="K2" s="133"/>
      <c r="L2" s="133"/>
      <c r="M2" s="133"/>
      <c r="N2" s="133"/>
      <c r="O2" s="133"/>
      <c r="P2" s="133"/>
    </row>
    <row r="3" spans="1:16" s="139" customFormat="1" ht="12.75">
      <c r="A3" s="134" t="s">
        <v>229</v>
      </c>
      <c r="B3" s="135">
        <v>2005</v>
      </c>
      <c r="C3" s="136">
        <v>409544</v>
      </c>
      <c r="D3" s="137">
        <v>50717</v>
      </c>
      <c r="E3" s="137">
        <v>15173</v>
      </c>
      <c r="F3" s="137">
        <v>6402</v>
      </c>
      <c r="G3" s="137">
        <v>300</v>
      </c>
      <c r="H3" s="138"/>
      <c r="I3" s="138"/>
      <c r="J3" s="138"/>
      <c r="K3" s="138"/>
      <c r="L3" s="138"/>
      <c r="M3" s="138"/>
      <c r="N3" s="138"/>
      <c r="O3" s="138"/>
      <c r="P3" s="138"/>
    </row>
    <row r="4" spans="1:16" s="139" customFormat="1" ht="12.75">
      <c r="A4" s="140"/>
      <c r="B4" s="141">
        <v>2006</v>
      </c>
      <c r="C4" s="142">
        <v>412443</v>
      </c>
      <c r="D4" s="143">
        <v>46784</v>
      </c>
      <c r="E4" s="143">
        <v>15859</v>
      </c>
      <c r="F4" s="143">
        <v>6384</v>
      </c>
      <c r="G4" s="143">
        <v>299</v>
      </c>
      <c r="H4" s="138"/>
      <c r="I4" s="138"/>
      <c r="J4" s="138"/>
      <c r="K4" s="138"/>
      <c r="L4" s="138"/>
      <c r="M4" s="138"/>
      <c r="N4" s="138"/>
      <c r="O4" s="138"/>
      <c r="P4" s="138"/>
    </row>
    <row r="5" spans="1:16" s="139" customFormat="1" ht="21" customHeight="1">
      <c r="A5" s="140" t="s">
        <v>230</v>
      </c>
      <c r="B5" s="141">
        <v>2005</v>
      </c>
      <c r="C5" s="143">
        <v>38500</v>
      </c>
      <c r="D5" s="143">
        <v>51593</v>
      </c>
      <c r="E5" s="144" t="s">
        <v>136</v>
      </c>
      <c r="F5" s="143">
        <v>3497</v>
      </c>
      <c r="G5" s="143">
        <v>253</v>
      </c>
      <c r="H5" s="138"/>
      <c r="I5" s="138"/>
      <c r="J5" s="138"/>
      <c r="K5" s="138"/>
      <c r="L5" s="138"/>
      <c r="M5" s="138"/>
      <c r="N5" s="138"/>
      <c r="O5" s="138"/>
      <c r="P5" s="138"/>
    </row>
    <row r="6" spans="1:16" s="139" customFormat="1" ht="12.75">
      <c r="A6" s="140"/>
      <c r="B6" s="141">
        <v>2006</v>
      </c>
      <c r="C6" s="142">
        <v>41461</v>
      </c>
      <c r="D6" s="143">
        <v>52560</v>
      </c>
      <c r="E6" s="144" t="s">
        <v>136</v>
      </c>
      <c r="F6" s="143">
        <v>3506</v>
      </c>
      <c r="G6" s="143">
        <v>251</v>
      </c>
      <c r="H6" s="138"/>
      <c r="I6" s="138"/>
      <c r="J6" s="138"/>
      <c r="K6" s="138"/>
      <c r="L6" s="138"/>
      <c r="M6" s="138"/>
      <c r="N6" s="138"/>
      <c r="O6" s="138"/>
      <c r="P6" s="138"/>
    </row>
    <row r="7" spans="1:16" s="139" customFormat="1" ht="21" customHeight="1">
      <c r="A7" s="140" t="s">
        <v>231</v>
      </c>
      <c r="B7" s="141">
        <v>2005</v>
      </c>
      <c r="C7" s="143">
        <v>10829</v>
      </c>
      <c r="D7" s="143">
        <v>4761</v>
      </c>
      <c r="E7" s="144" t="s">
        <v>136</v>
      </c>
      <c r="F7" s="143">
        <v>498</v>
      </c>
      <c r="G7" s="143">
        <v>186</v>
      </c>
      <c r="H7" s="138"/>
      <c r="I7" s="138"/>
      <c r="J7" s="138"/>
      <c r="K7" s="138"/>
      <c r="L7" s="138"/>
      <c r="M7" s="138"/>
      <c r="N7" s="138"/>
      <c r="O7" s="138"/>
      <c r="P7" s="138"/>
    </row>
    <row r="8" spans="1:16" s="139" customFormat="1" ht="12.75">
      <c r="A8" s="140"/>
      <c r="B8" s="141">
        <v>2006</v>
      </c>
      <c r="C8" s="142">
        <v>11408</v>
      </c>
      <c r="D8" s="143">
        <v>7487</v>
      </c>
      <c r="E8" s="144" t="s">
        <v>136</v>
      </c>
      <c r="F8" s="143">
        <v>610</v>
      </c>
      <c r="G8" s="143">
        <v>239</v>
      </c>
      <c r="H8" s="138"/>
      <c r="I8" s="138"/>
      <c r="J8" s="138"/>
      <c r="K8" s="138"/>
      <c r="L8" s="138"/>
      <c r="M8" s="138"/>
      <c r="N8" s="138"/>
      <c r="O8" s="138"/>
      <c r="P8" s="138"/>
    </row>
    <row r="9" spans="1:16" s="139" customFormat="1" ht="21" customHeight="1">
      <c r="A9" s="140" t="s">
        <v>232</v>
      </c>
      <c r="B9" s="141">
        <v>2005</v>
      </c>
      <c r="C9" s="143">
        <v>19893</v>
      </c>
      <c r="D9" s="143">
        <v>23509</v>
      </c>
      <c r="E9" s="144" t="s">
        <v>136</v>
      </c>
      <c r="F9" s="143">
        <v>1612</v>
      </c>
      <c r="G9" s="143">
        <v>254</v>
      </c>
      <c r="H9" s="138"/>
      <c r="I9" s="138"/>
      <c r="J9" s="138"/>
      <c r="K9" s="138"/>
      <c r="L9" s="138"/>
      <c r="M9" s="138"/>
      <c r="N9" s="138"/>
      <c r="O9" s="138"/>
      <c r="P9" s="138"/>
    </row>
    <row r="10" spans="1:16" s="139" customFormat="1" ht="12.75">
      <c r="A10" s="140"/>
      <c r="B10" s="141">
        <v>2006</v>
      </c>
      <c r="C10" s="143">
        <v>21631</v>
      </c>
      <c r="D10" s="143">
        <v>28559</v>
      </c>
      <c r="E10" s="144" t="s">
        <v>136</v>
      </c>
      <c r="F10" s="143">
        <v>1793</v>
      </c>
      <c r="G10" s="143">
        <v>246</v>
      </c>
      <c r="H10" s="138"/>
      <c r="I10" s="138"/>
      <c r="J10" s="138"/>
      <c r="K10" s="138"/>
      <c r="L10" s="138"/>
      <c r="M10" s="138"/>
      <c r="N10" s="138"/>
      <c r="O10" s="138"/>
      <c r="P10" s="138"/>
    </row>
    <row r="11" spans="1:16" s="139" customFormat="1" ht="21" customHeight="1">
      <c r="A11" s="140" t="s">
        <v>233</v>
      </c>
      <c r="B11" s="141">
        <v>2005</v>
      </c>
      <c r="C11" s="143">
        <v>7501</v>
      </c>
      <c r="D11" s="143">
        <v>10332</v>
      </c>
      <c r="E11" s="144" t="s">
        <v>136</v>
      </c>
      <c r="F11" s="143">
        <v>795</v>
      </c>
      <c r="G11" s="143">
        <v>219</v>
      </c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s="139" customFormat="1" ht="12.75">
      <c r="A12" s="145"/>
      <c r="B12" s="146">
        <v>2006</v>
      </c>
      <c r="C12" s="147">
        <v>8025</v>
      </c>
      <c r="D12" s="148">
        <v>11122</v>
      </c>
      <c r="E12" s="149" t="s">
        <v>136</v>
      </c>
      <c r="F12" s="148">
        <v>751</v>
      </c>
      <c r="G12" s="148">
        <v>193</v>
      </c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16" ht="12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</row>
    <row r="19" spans="1:16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</row>
    <row r="20" spans="1:16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2.7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1:16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  <row r="25" spans="1:16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16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</row>
    <row r="27" spans="1:16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</row>
    <row r="28" spans="1:16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</row>
    <row r="29" spans="1:16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1:16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6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</row>
    <row r="32" spans="1:16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1:16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16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</row>
    <row r="35" spans="1:16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</row>
    <row r="36" spans="1:16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</sheetData>
  <mergeCells count="5">
    <mergeCell ref="A11:A12"/>
    <mergeCell ref="A3:A4"/>
    <mergeCell ref="A5:A6"/>
    <mergeCell ref="A7:A8"/>
    <mergeCell ref="A9:A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Caterina Malucelli</cp:lastModifiedBy>
  <cp:lastPrinted>2007-04-06T13:29:24Z</cp:lastPrinted>
  <dcterms:created xsi:type="dcterms:W3CDTF">2005-07-07T14:09:22Z</dcterms:created>
  <dcterms:modified xsi:type="dcterms:W3CDTF">2007-05-04T06:49:49Z</dcterms:modified>
  <cp:category/>
  <cp:version/>
  <cp:contentType/>
  <cp:contentStatus/>
</cp:coreProperties>
</file>