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TAV. 7.1ok" sheetId="1" r:id="rId1"/>
    <sheet name="TAV.7.2ok" sheetId="2" r:id="rId2"/>
    <sheet name="TAV.7.3ok" sheetId="3" r:id="rId3"/>
    <sheet name="TAV.7.4ok" sheetId="4" r:id="rId4"/>
    <sheet name="TAV. 7.5ok" sheetId="5" r:id="rId5"/>
    <sheet name="TAV.7.6ok" sheetId="6" r:id="rId6"/>
    <sheet name="TAV.7.7ok" sheetId="7" r:id="rId7"/>
    <sheet name="TAV.7.8ok" sheetId="8" r:id="rId8"/>
    <sheet name="tav.7.9ok" sheetId="9" r:id="rId9"/>
    <sheet name="TAV.7.10ok" sheetId="10" r:id="rId10"/>
    <sheet name="TAV.7.11ok" sheetId="11" r:id="rId11"/>
    <sheet name="TAV.7.12ok" sheetId="12" r:id="rId12"/>
    <sheet name="tav. 7.13ok" sheetId="13" r:id="rId13"/>
    <sheet name="tav. 7.14ok" sheetId="14" r:id="rId14"/>
    <sheet name="tav. 7.15ok" sheetId="15" r:id="rId15"/>
    <sheet name="TAV.7.16ok" sheetId="16" r:id="rId16"/>
    <sheet name="TAV.7.17ok" sheetId="17" r:id="rId17"/>
    <sheet name="TAV.7.18ok" sheetId="18" r:id="rId18"/>
  </sheets>
  <definedNames>
    <definedName name="_ftn1" localSheetId="0">'TAV. 7.1ok'!#REF!</definedName>
    <definedName name="_ftn1" localSheetId="1">'TAV.7.2ok'!#REF!</definedName>
    <definedName name="_ftn1" localSheetId="2">'TAV.7.3ok'!#REF!</definedName>
    <definedName name="_ftn1" localSheetId="3">'TAV.7.4ok'!#REF!</definedName>
    <definedName name="_ftn2" localSheetId="0">'TAV. 7.1ok'!#REF!</definedName>
    <definedName name="_ftn2" localSheetId="1">'TAV.7.2ok'!#REF!</definedName>
    <definedName name="_ftn2" localSheetId="2">'TAV.7.3ok'!#REF!</definedName>
    <definedName name="_ftn2" localSheetId="3">'TAV.7.4ok'!#REF!</definedName>
    <definedName name="_ftnref1" localSheetId="0">'TAV. 7.1ok'!#REF!</definedName>
    <definedName name="_ftnref1" localSheetId="1">'TAV.7.2ok'!#REF!</definedName>
    <definedName name="_ftnref1" localSheetId="2">'TAV.7.3ok'!#REF!</definedName>
    <definedName name="_ftnref1" localSheetId="3">'TAV.7.4ok'!$A$9</definedName>
    <definedName name="_ftnref2" localSheetId="0">'TAV. 7.1ok'!#REF!</definedName>
    <definedName name="_ftnref2" localSheetId="1">'TAV.7.2ok'!#REF!</definedName>
    <definedName name="_ftnref2" localSheetId="2">'TAV.7.3ok'!#REF!</definedName>
    <definedName name="_ftnref2" localSheetId="3">'TAV.7.4ok'!$A$10</definedName>
    <definedName name="_xlnm.Print_Area" localSheetId="14">'tav. 7.15ok'!$A$1:$I$103</definedName>
    <definedName name="_xlnm.Print_Titles" localSheetId="12">'tav. 7.13ok'!$4:$4</definedName>
    <definedName name="_xlnm.Print_Titles" localSheetId="13">'tav. 7.14ok'!$4:$4</definedName>
  </definedNames>
  <calcPr fullCalcOnLoad="1"/>
</workbook>
</file>

<file path=xl/sharedStrings.xml><?xml version="1.0" encoding="utf-8"?>
<sst xmlns="http://schemas.openxmlformats.org/spreadsheetml/2006/main" count="914" uniqueCount="471">
  <si>
    <t>0-2 anni</t>
  </si>
  <si>
    <t>3-5 anni</t>
  </si>
  <si>
    <t>Indicatori</t>
  </si>
  <si>
    <t>Domanda reale/potenziale</t>
  </si>
  <si>
    <t>Grado di accoglimento domanda reale</t>
  </si>
  <si>
    <t xml:space="preserve">Grado copertura domanda potenziale         </t>
  </si>
  <si>
    <t>Residenti al 30 Settembre.</t>
  </si>
  <si>
    <t>Sezioni</t>
  </si>
  <si>
    <t>Posti disponibili</t>
  </si>
  <si>
    <t>Domande presentate</t>
  </si>
  <si>
    <t>Domande accolte (iscritti)</t>
  </si>
  <si>
    <t>Domande in lista d’attesa</t>
  </si>
  <si>
    <t>Grado di copertura del servizio rispetto alla fascia 0-2 anni</t>
  </si>
  <si>
    <t>Grado di accoglimento della domanda reale</t>
  </si>
  <si>
    <t>Grado di copertura del servizio rispetto alla fascia 3-5 anni</t>
  </si>
  <si>
    <t>N° strutture:</t>
  </si>
  <si>
    <t>nidi privati convenzionati</t>
  </si>
  <si>
    <t>spazi-bambino</t>
  </si>
  <si>
    <t>Tav. 7.1 - Domanda potenziale per i nidi comunali: residenti 0-2 anni al 30/9 di ogni anno</t>
  </si>
  <si>
    <t>Tav. 7.2 - Andamento domanda/offerta potenziale e reale per i nidi comunali</t>
  </si>
  <si>
    <t>Tav. 7.3 - Livello di offerta per i nidi comunali</t>
  </si>
  <si>
    <t>Tav. 7.4 - Domanda e copertura del servizio per i nidi comunali</t>
  </si>
  <si>
    <t>Tav. 7.5 - Domanda potenziale per le materne comunali</t>
  </si>
  <si>
    <t>Tav. 7.6 - Andamento domanda/offerta potenziale e reale per le materne comunali</t>
  </si>
  <si>
    <t>Tav. 7.7 - Livello di offerta per le materne comunali</t>
  </si>
  <si>
    <t>Tav. 7.8 - Domanda e copertura del servizio per le materne comunali</t>
  </si>
  <si>
    <t>TOTALE</t>
  </si>
  <si>
    <t>LICEO CLASSICO "L. Ariosto"</t>
  </si>
  <si>
    <t>LICEO SCIENTIFICO "A. Roiti"</t>
  </si>
  <si>
    <t>LICEO SOCIALE "G. Carducci"</t>
  </si>
  <si>
    <t>ISTITUTO D'ARTE "D. Dossi"</t>
  </si>
  <si>
    <t>IST.TEC. PERITI AZIENDALI "M. Polo"</t>
  </si>
  <si>
    <t>IST.TEC.COM. RAGIONIERI "V. Monti"</t>
  </si>
  <si>
    <t>IST.TEC. GEOMETRI "G. Aleotti"</t>
  </si>
  <si>
    <t>IST.TEC. INDUSTRIALE "Carpeggiani - Copernico"</t>
  </si>
  <si>
    <t>IST.TEC. AGRARIO "F.lli Navarra"</t>
  </si>
  <si>
    <t>IST.PROF.COMMERCIALE "L. Einaudi"</t>
  </si>
  <si>
    <t>IST.PROF.ALBERGHIERO "O. Vergani"</t>
  </si>
  <si>
    <t>Maschi</t>
  </si>
  <si>
    <t>Femmine</t>
  </si>
  <si>
    <t xml:space="preserve">Totale </t>
  </si>
  <si>
    <t>Iscritti</t>
  </si>
  <si>
    <t>Laureati</t>
  </si>
  <si>
    <t xml:space="preserve">Il grado di accoglimento della domanda reale indica la percentuale di domande accolte rispetto alle domande presentate (1° graduatoria).  </t>
  </si>
  <si>
    <t>IST.PROF.S.INDUSTRIA, ARTIGIANATO "Ercole I d'Este"</t>
  </si>
  <si>
    <t>Il grado di copertura del servizio indica il grado di soddisfacimento della domanda potenziale, data dalla popolazione residente minorile in fascia d’età 3-5 anni al 30 Settembre dell’anno di riferimento.</t>
  </si>
  <si>
    <t>PRIMARIE</t>
  </si>
  <si>
    <t>SMILING S.</t>
  </si>
  <si>
    <t>S. ANTONIO</t>
  </si>
  <si>
    <t>S. VINCENZO
S. CUORE</t>
  </si>
  <si>
    <t>TOTALI SUDD. PER CLASSE</t>
  </si>
  <si>
    <t>TOTALE PRIME</t>
  </si>
  <si>
    <t>TOTALE SECONDE</t>
  </si>
  <si>
    <t>TOTALE TERZE</t>
  </si>
  <si>
    <t>TOTALE QUARTE</t>
  </si>
  <si>
    <t>TOTALE QUINTE</t>
  </si>
  <si>
    <t>TOTALI</t>
  </si>
  <si>
    <t>SECONDARIE DI 1° GRADO</t>
  </si>
  <si>
    <t>SEC. DI 1° GRADO
S. VINCENZO</t>
  </si>
  <si>
    <t>TOTALI SUDD. 
PER CLASSE</t>
  </si>
  <si>
    <t>a.s. 2005/ 2006</t>
  </si>
  <si>
    <t>a.s. 2006/ 2007</t>
  </si>
  <si>
    <t>a.s. 2007/ 2008</t>
  </si>
  <si>
    <t>a.s. 2008/ 2009</t>
  </si>
  <si>
    <t>a.s. 2009/ 2010</t>
  </si>
  <si>
    <t>Il grado di copertura del servizio indica il grado di soddisfacimento della domanda potenziale, data dalla popolazione residente minorile in fascia d’età 0-2 anni al 30 Settembre dell’anno di riferimento.</t>
  </si>
  <si>
    <t>a.s. 2010/ 2011</t>
  </si>
  <si>
    <t>MATERNA GUARINI</t>
  </si>
  <si>
    <t>MATERNA B. MERLETTI</t>
  </si>
  <si>
    <t>MATERNA QUARTESANA</t>
  </si>
  <si>
    <t>MATERNA FOSSANOVA</t>
  </si>
  <si>
    <t>MATERNA VILLAGGIO INA</t>
  </si>
  <si>
    <t>MATERNA SAN MARTINO</t>
  </si>
  <si>
    <t>2009/2010</t>
  </si>
  <si>
    <t>2010/2011</t>
  </si>
  <si>
    <t>2011/2012</t>
  </si>
  <si>
    <t>Istituto 3: Matteotti, Porotto, Fondoreno</t>
  </si>
  <si>
    <t>Istituto 4: Mosti, Pascoli, Tumiati</t>
  </si>
  <si>
    <t>Istituto 5: Rossetti, Bombonati</t>
  </si>
  <si>
    <t>Istituto 2: Alda Costa, Manzoni, Guarini</t>
  </si>
  <si>
    <t>Istituto 6: Villaggio Ina, Carmine della Sala, Francolino, Malborghetto</t>
  </si>
  <si>
    <t>Istituto 7: Gaibanella, S.Bartolomeo, S.Martino</t>
  </si>
  <si>
    <t>Istituto 8: Don Milani, Villanova, Baura, Pontegradella, Ciari, Quartesana</t>
  </si>
  <si>
    <t>Istituto 1: Govoni, Poledrelli, Doro, Leopardi</t>
  </si>
  <si>
    <t>Istituto 1: Tasso</t>
  </si>
  <si>
    <t>Istituto 2: Boiardo</t>
  </si>
  <si>
    <t>Istituto 3: De Pisis, Porotto</t>
  </si>
  <si>
    <t>Istituto 4: Bonati</t>
  </si>
  <si>
    <t>Istituto 5: Dante Alighieri</t>
  </si>
  <si>
    <t>Istituto 6: C.Tura</t>
  </si>
  <si>
    <t>Istituto 7: S.Bartolomeo</t>
  </si>
  <si>
    <t>Istituto 8: Baura, Cona</t>
  </si>
  <si>
    <t>a.s. 2011/ 2012</t>
  </si>
  <si>
    <r>
      <t>933</t>
    </r>
    <r>
      <rPr>
        <vertAlign val="superscript"/>
        <sz val="10"/>
        <rFont val="Verdana"/>
        <family val="2"/>
      </rPr>
      <t>(1)</t>
    </r>
  </si>
  <si>
    <r>
      <t>1026</t>
    </r>
    <r>
      <rPr>
        <vertAlign val="superscript"/>
        <sz val="10"/>
        <rFont val="Verdana"/>
        <family val="2"/>
      </rPr>
      <t>(1)</t>
    </r>
  </si>
  <si>
    <r>
      <t>(1)</t>
    </r>
    <r>
      <rPr>
        <i/>
        <sz val="10"/>
        <rFont val="Arial"/>
        <family val="2"/>
      </rPr>
      <t xml:space="preserve"> I.T.C.S. "BACHELET" è l'unione degli istituti ITC Vincenzo Monti e ITCPACLE Marco Polo</t>
    </r>
  </si>
  <si>
    <t>dati tratti dall'ANS</t>
  </si>
  <si>
    <t>Studenti che in un dato Anno Accademico risultano iscritti ad un Ateneo, indipendentemente dall'anno di corso.</t>
  </si>
  <si>
    <r>
      <t xml:space="preserve">Dal momento che la raccolta dei dati nell'Anagrafe Nazionale Studenti si limita alle carriere avviate nel 2003/2004 per Lauree Triennali e Cicli Unici ed alle carriere avviate nel 2004/2005 per Lauree Specialistiche, nei totali degli iscritti sono conteggiati </t>
    </r>
    <r>
      <rPr>
        <u val="single"/>
        <sz val="10"/>
        <rFont val="Arial"/>
        <family val="2"/>
      </rPr>
      <t>solo</t>
    </r>
    <r>
      <rPr>
        <sz val="10"/>
        <rFont val="Arial"/>
        <family val="0"/>
      </rPr>
      <t xml:space="preserve"> gli studenti, che hanno intrapreso una carriera a partire dagli anni indicati per le varie tipologie di corso.</t>
    </r>
  </si>
  <si>
    <t>N.B. I totali indicati non comprendono gli studenti ancora iscritti a corsi di studi del vecchio ordinamento (Ante Riforma del 2001).</t>
  </si>
  <si>
    <t>…</t>
  </si>
  <si>
    <t>Alcuni risultati potrebbero essere omessi in ottemperanza alle leggi sulla privacy.</t>
  </si>
  <si>
    <t>-di cui iscritti con handicap</t>
  </si>
  <si>
    <r>
      <t xml:space="preserve">Istituto 1: </t>
    </r>
    <r>
      <rPr>
        <sz val="8"/>
        <rFont val="Verdana"/>
        <family val="2"/>
      </rPr>
      <t>Govoni, Poledrelli, Doro, Leopardi</t>
    </r>
  </si>
  <si>
    <r>
      <t xml:space="preserve">Istituto 2: </t>
    </r>
    <r>
      <rPr>
        <sz val="8"/>
        <rFont val="Verdana"/>
        <family val="2"/>
      </rPr>
      <t>Alda Costa, Manzoni, Guarini</t>
    </r>
  </si>
  <si>
    <r>
      <t xml:space="preserve">Istituto 3: </t>
    </r>
    <r>
      <rPr>
        <sz val="8"/>
        <rFont val="Verdana"/>
        <family val="2"/>
      </rPr>
      <t>Matteotti, Porotto, Fondoreno</t>
    </r>
  </si>
  <si>
    <r>
      <t xml:space="preserve">Istituto 4: </t>
    </r>
    <r>
      <rPr>
        <sz val="8"/>
        <rFont val="Verdana"/>
        <family val="2"/>
      </rPr>
      <t>Mosti, Pascoli, Tumiati</t>
    </r>
  </si>
  <si>
    <r>
      <t xml:space="preserve">Istituto 5: </t>
    </r>
    <r>
      <rPr>
        <sz val="8"/>
        <rFont val="Verdana"/>
        <family val="2"/>
      </rPr>
      <t>Rossetti, Bombonati</t>
    </r>
  </si>
  <si>
    <r>
      <t>Istituto 6:</t>
    </r>
    <r>
      <rPr>
        <sz val="8"/>
        <rFont val="Verdana"/>
        <family val="2"/>
      </rPr>
      <t xml:space="preserve"> Villaggio Ina, Carmine della Sala, Francolino, Malborghetto</t>
    </r>
  </si>
  <si>
    <r>
      <t xml:space="preserve">Istituto 7: </t>
    </r>
    <r>
      <rPr>
        <sz val="8"/>
        <rFont val="Verdana"/>
        <family val="2"/>
      </rPr>
      <t>Gaibanella, S.Bartolomeo, S.Martino</t>
    </r>
  </si>
  <si>
    <r>
      <t xml:space="preserve">Istituto 8: </t>
    </r>
    <r>
      <rPr>
        <sz val="8"/>
        <rFont val="Verdana"/>
        <family val="2"/>
      </rPr>
      <t>Don Milani, Villanova, Baura, Pontegradella, Ciari, Quartesana</t>
    </r>
  </si>
  <si>
    <r>
      <t>Istituto 1:</t>
    </r>
    <r>
      <rPr>
        <sz val="8"/>
        <rFont val="Verdana"/>
        <family val="2"/>
      </rPr>
      <t xml:space="preserve"> Tasso</t>
    </r>
  </si>
  <si>
    <r>
      <t xml:space="preserve">Istituto 2: </t>
    </r>
    <r>
      <rPr>
        <sz val="8"/>
        <rFont val="Verdana"/>
        <family val="2"/>
      </rPr>
      <t>Boiardo</t>
    </r>
  </si>
  <si>
    <r>
      <t>Istituto 3:</t>
    </r>
    <r>
      <rPr>
        <sz val="8"/>
        <rFont val="Verdana"/>
        <family val="2"/>
      </rPr>
      <t xml:space="preserve"> De Pisis, Porotto</t>
    </r>
  </si>
  <si>
    <r>
      <t xml:space="preserve">Istituto 4: </t>
    </r>
    <r>
      <rPr>
        <sz val="8"/>
        <rFont val="Verdana"/>
        <family val="2"/>
      </rPr>
      <t>Bonati</t>
    </r>
  </si>
  <si>
    <r>
      <t xml:space="preserve">Istituto 5: </t>
    </r>
    <r>
      <rPr>
        <sz val="8"/>
        <rFont val="Verdana"/>
        <family val="2"/>
      </rPr>
      <t>Dante Alighieri</t>
    </r>
  </si>
  <si>
    <r>
      <t xml:space="preserve">Istituto 6: </t>
    </r>
    <r>
      <rPr>
        <sz val="8"/>
        <rFont val="Verdana"/>
        <family val="2"/>
      </rPr>
      <t>C.Tura</t>
    </r>
  </si>
  <si>
    <r>
      <t xml:space="preserve">Istituto 7: </t>
    </r>
    <r>
      <rPr>
        <sz val="8"/>
        <rFont val="Verdana"/>
        <family val="2"/>
      </rPr>
      <t>S.Bartolomeo</t>
    </r>
  </si>
  <si>
    <r>
      <t xml:space="preserve">Istituto 8: </t>
    </r>
    <r>
      <rPr>
        <sz val="8"/>
        <rFont val="Verdana"/>
        <family val="2"/>
      </rPr>
      <t>Baura, Cona</t>
    </r>
  </si>
  <si>
    <t>17 - Scienze dell'economia e della gestione aziendale</t>
  </si>
  <si>
    <t>28 - Scienze economiche</t>
  </si>
  <si>
    <t>84/S - Specialistiche in scienze economico-aziendali</t>
  </si>
  <si>
    <t>L-18 - Scienze dell'economia e della gestione aziendale</t>
  </si>
  <si>
    <t>L-33 - Scienze economiche</t>
  </si>
  <si>
    <t>LM-56 - Scienze dell'economia</t>
  </si>
  <si>
    <t>LM-77 - Scienze economico-aziendali</t>
  </si>
  <si>
    <t>24 - Scienze e tecnologie farmaceutiche</t>
  </si>
  <si>
    <t>14/S - Specialistiche in farmacia e farmacia industriale</t>
  </si>
  <si>
    <t>LM-13 - Farmacia e farmacia industriale</t>
  </si>
  <si>
    <t>2 - Scienze dei servizi giuridici</t>
  </si>
  <si>
    <t>31 - Scienze giuridiche</t>
  </si>
  <si>
    <t>22/S - Specialistiche in giurisprudenza</t>
  </si>
  <si>
    <t>L-14 - Scienze dei servizi giuridici</t>
  </si>
  <si>
    <t>LMG/01 - Magistrali in giurisprudenza</t>
  </si>
  <si>
    <t>8 - Ingegneria civile e ambientale</t>
  </si>
  <si>
    <t>9 - Ingegneria dell'informazione</t>
  </si>
  <si>
    <t>10 - Ingegneria industriale</t>
  </si>
  <si>
    <t>28/S - Specialistiche in ingegneria civile</t>
  </si>
  <si>
    <t>32/S - Specialistiche in ingegneria elettronica</t>
  </si>
  <si>
    <t>35/S - Specialistiche in ingegneria informatica</t>
  </si>
  <si>
    <t>36/S - Specialistiche in ingegneria meccanica</t>
  </si>
  <si>
    <t>L-7 - Ingegneria civile e ambientale</t>
  </si>
  <si>
    <t>L-8 - Ingegneria dell'informazione</t>
  </si>
  <si>
    <t>L-9 - Ingegneria industriale</t>
  </si>
  <si>
    <t>LM-23 - Ingegneria civile</t>
  </si>
  <si>
    <t>LM-29 - Ingegneria elettronica</t>
  </si>
  <si>
    <t>LM-32 - Ingegneria informatica</t>
  </si>
  <si>
    <t>LM-33 - Ingegneria meccanica</t>
  </si>
  <si>
    <t>5 - Lettere</t>
  </si>
  <si>
    <t>11 - Lingue e culture moderne</t>
  </si>
  <si>
    <t>14 - Scienze della comunicazione</t>
  </si>
  <si>
    <t>18 - Scienze dell'educazione e della formazione</t>
  </si>
  <si>
    <t>29 - Filosofia</t>
  </si>
  <si>
    <t>39 - Scienze del turismo</t>
  </si>
  <si>
    <t>41 - Tecnologie per la conservazione e il restauro dei beni culturali</t>
  </si>
  <si>
    <t>L-5 - Filosofia</t>
  </si>
  <si>
    <t>L-10 - Lettere</t>
  </si>
  <si>
    <t>L-11 - Lingue e culture moderne</t>
  </si>
  <si>
    <t>L-19 - Scienze dell'educazione e della formazione</t>
  </si>
  <si>
    <t>L-20 - Scienze della comunicazione</t>
  </si>
  <si>
    <t>LM-14 - Filologia moderna</t>
  </si>
  <si>
    <t>LM-37 - Lingue e letterature moderne europee e americane</t>
  </si>
  <si>
    <t>4/S - Specialistiche in architettura e ingegneria edile</t>
  </si>
  <si>
    <t>L-4 - Disegno industriale</t>
  </si>
  <si>
    <t>LM-4 C.U. - Architettura e ingegneria edile-architettura (quinquennale)</t>
  </si>
  <si>
    <t>33 - Scienze delle attivita motorie e sportive</t>
  </si>
  <si>
    <t>SNT/1 - Professioni sanitarie, infermieristiche e professione sanitaria ostetrica</t>
  </si>
  <si>
    <t>SNT/3 - Professioni sanitarie tecniche</t>
  </si>
  <si>
    <t>46/S - Specialistiche in medicina e chirurgia</t>
  </si>
  <si>
    <t>52/S - Specialistiche in odontoiatria e protesi dentaria</t>
  </si>
  <si>
    <t>L-22 - Scienze delle attività motorie e sportive</t>
  </si>
  <si>
    <t>L/SNT1 - Professioni sanitarie, infermieristiche e professione sanitaria ostetrica</t>
  </si>
  <si>
    <t>L/SNT2 - Professioni sanitarie della riabilitazione</t>
  </si>
  <si>
    <t>L/SNT3 - Professioni sanitarie tecniche</t>
  </si>
  <si>
    <t>LM-41 - Medicina e chirurgia</t>
  </si>
  <si>
    <t>LM-46 - Odontoiatria e protesi dentaria</t>
  </si>
  <si>
    <t>LM-67 - Scienze e tecniche delle attività motorie preventive e adattate</t>
  </si>
  <si>
    <t>LM/SNT1 - Scienze infermieristiche e ostetriche</t>
  </si>
  <si>
    <t>LM/SNT2 - Scienze riabilitative delle professioni sanitarie</t>
  </si>
  <si>
    <t>LM/SNT3 - Scienze delle professioni sanitarie tecniche</t>
  </si>
  <si>
    <t>1 - Biotecnologie</t>
  </si>
  <si>
    <t>12 - Scienze biologiche</t>
  </si>
  <si>
    <t>13 - Scienze dei beni culturali</t>
  </si>
  <si>
    <t>16 - Scienze della Terra</t>
  </si>
  <si>
    <t>21 - Scienze e tecnologie chimiche</t>
  </si>
  <si>
    <t>25 - Scienze e tecnologie fisiche</t>
  </si>
  <si>
    <t>26 - Scienze e tecnologie informatiche</t>
  </si>
  <si>
    <t>27 - Scienze e tecnologie per l'ambiente e la natura</t>
  </si>
  <si>
    <t>32 - Scienze matematiche</t>
  </si>
  <si>
    <t>L-13 - Scienze biologiche</t>
  </si>
  <si>
    <t>L-27 - Scienze e tecnologie chimiche</t>
  </si>
  <si>
    <t>L-30 - Scienze e tecnologie fisiche</t>
  </si>
  <si>
    <t>L-31 - Scienze e tecnologie informatiche</t>
  </si>
  <si>
    <t>L-34 - Scienze geologiche</t>
  </si>
  <si>
    <t>L-35 - Scienze matematiche</t>
  </si>
  <si>
    <t>L-43 - Diagnostica per la conservazione dei beni culturali</t>
  </si>
  <si>
    <t>LM-2 - Archeologia</t>
  </si>
  <si>
    <t>LM-6 - Biologia</t>
  </si>
  <si>
    <t>LM-8 - Biotecnologie industriali</t>
  </si>
  <si>
    <t>LM-17 - Fisica</t>
  </si>
  <si>
    <t>LM-18 - Informatica</t>
  </si>
  <si>
    <t>LM-40 - Matematica</t>
  </si>
  <si>
    <t>LM-54 - Scienze chimiche</t>
  </si>
  <si>
    <t>LM-74 - Scienze e tecnologie geologiche</t>
  </si>
  <si>
    <t>Area Sanitaria</t>
  </si>
  <si>
    <t>Area Scientifica</t>
  </si>
  <si>
    <t>Area Sociale</t>
  </si>
  <si>
    <t>Area Umanistica</t>
  </si>
  <si>
    <t>Area</t>
  </si>
  <si>
    <t>66-90</t>
  </si>
  <si>
    <t>91-100</t>
  </si>
  <si>
    <t>101-105</t>
  </si>
  <si>
    <t>106-110</t>
  </si>
  <si>
    <t>110 e lode</t>
  </si>
  <si>
    <t>Voto di laurea</t>
  </si>
  <si>
    <t/>
  </si>
  <si>
    <t>2012/2013</t>
  </si>
  <si>
    <t>a.s. 2012/ 2013</t>
  </si>
  <si>
    <r>
      <t>996</t>
    </r>
    <r>
      <rPr>
        <vertAlign val="superscript"/>
        <sz val="10"/>
        <rFont val="Verdana"/>
        <family val="2"/>
      </rPr>
      <t>(1)</t>
    </r>
  </si>
  <si>
    <t>a.s. 2013/ 2014</t>
  </si>
  <si>
    <r>
      <t>984</t>
    </r>
    <r>
      <rPr>
        <vertAlign val="superscript"/>
        <sz val="10"/>
        <rFont val="Verdana"/>
        <family val="2"/>
      </rPr>
      <t>(1)</t>
    </r>
  </si>
  <si>
    <t>2013/2014</t>
  </si>
  <si>
    <t>A.s. 2011/2012</t>
  </si>
  <si>
    <t>A.s. 2012/2013</t>
  </si>
  <si>
    <t>Provincia Ferrara</t>
  </si>
  <si>
    <t>LICEI</t>
  </si>
  <si>
    <t>TECNICI</t>
  </si>
  <si>
    <t>PROFESSIONALI</t>
  </si>
  <si>
    <t>Comune Ferrara</t>
  </si>
  <si>
    <t>Fonte: Invalsi su richiesta</t>
  </si>
  <si>
    <t>Media delle rilevazioni dell’anno in %</t>
  </si>
  <si>
    <t>Titolo di studio conseguito</t>
  </si>
  <si>
    <t>Tav. 7. 18 - Indagine campionaria sull'Occupazione e la disoccupazione. Residenti di 15 anni e oltre nel Comune di Ferrara per titolo di studio. Dati percentuali.</t>
  </si>
  <si>
    <t>Laurea</t>
  </si>
  <si>
    <t>Diploma universitario o laurea breve</t>
  </si>
  <si>
    <t>Diploma che permette l’accesso all’Università</t>
  </si>
  <si>
    <t>Diploma che non permette l’accesso all’Università</t>
  </si>
  <si>
    <t>Licenza media inferiore</t>
  </si>
  <si>
    <t>Licenza elementare</t>
  </si>
  <si>
    <t>Nessun titolo</t>
  </si>
  <si>
    <r>
      <t>S</t>
    </r>
    <r>
      <rPr>
        <sz val="10"/>
        <rFont val="Verdana"/>
        <family val="2"/>
      </rPr>
      <t>pecializzazione post laurea</t>
    </r>
  </si>
  <si>
    <t>Fonte: Ufficio Statistica - Indagine “Occupazione e Disoccupazione” sulla popolazione residente del comune di Ferrara (vedi Glossario del capitolo “10. Lavoro e redditi” )</t>
  </si>
  <si>
    <t>Italiano</t>
  </si>
  <si>
    <t>Matematica</t>
  </si>
  <si>
    <t>Stima di abilità</t>
  </si>
  <si>
    <t>Percentuale risposte corrette</t>
  </si>
  <si>
    <t>i dati possono variare per numerose motivazioni, ad esempio possono esserci stati problemi nell'invio di alcuni dati da parte di alcuni atenei che ad oggi sono stati risolti (e si ripercuotono in cascata su tutto il sistema se ci sono trasferimenti, ad esempio).</t>
  </si>
  <si>
    <t>Possono anche esserci studenti che avevano sospeso la carriera e l'hanno riattivata.</t>
  </si>
  <si>
    <t>Più l'anno accademico preso in esame è recente e più il dato è soggetto a possibili variazioni</t>
  </si>
  <si>
    <t>Cordiali saluti</t>
  </si>
  <si>
    <t>Consulenza Anagrafe Studenti</t>
  </si>
  <si>
    <t>CINECA</t>
  </si>
  <si>
    <t>DATI REVISIONATI ANNUALMENTE</t>
  </si>
  <si>
    <t>a.s. 2014/ 2015</t>
  </si>
  <si>
    <r>
      <t>962</t>
    </r>
    <r>
      <rPr>
        <vertAlign val="superscript"/>
        <sz val="10"/>
        <rFont val="Verdana"/>
        <family val="2"/>
      </rPr>
      <t>(1)</t>
    </r>
  </si>
  <si>
    <t>Fonte: Provincia di Ferrara</t>
  </si>
  <si>
    <t>2014/2015</t>
  </si>
  <si>
    <t>MATERNA DORO</t>
  </si>
  <si>
    <t>-</t>
  </si>
  <si>
    <t>Primarie paritarie: Smiling S., S.Antonio, S.Vincenzo S.Cuore</t>
  </si>
  <si>
    <t>Secondarie di 1° grado paritarie: S.Vincenzo</t>
  </si>
  <si>
    <t>A.s. 2013/2014</t>
  </si>
  <si>
    <t>Tav. 7.16 - Statistiche sugli apprendimenti - Punteggi medi in Italiano e Matematica della classe II della scuola secondaria di II grado - per le Rilevazioni a.s. 2011-2012, 2012-2013 e 2013-2014. Comune e Provincia di Ferrara.</t>
  </si>
  <si>
    <t>Totale</t>
  </si>
  <si>
    <t>Tipo Laurea</t>
  </si>
  <si>
    <t>Triennale</t>
  </si>
  <si>
    <t xml:space="preserve">Specialistica </t>
  </si>
  <si>
    <t>A Ciclo Unico</t>
  </si>
  <si>
    <t>TOTALE ISCRITTI</t>
  </si>
  <si>
    <t>Classe</t>
  </si>
  <si>
    <t>15.596</t>
  </si>
  <si>
    <t>TOTALE LAUREATI</t>
  </si>
  <si>
    <t>2015/2016</t>
  </si>
  <si>
    <t>Tav. 7. 17 - Studenti laureati all'Università degli studi di Ferrara per Area, sesso e voto di laurea - a.a. 2013/2014</t>
  </si>
  <si>
    <t>Tav. 7. 14 - Studenti laureati all'Università degli studi di Ferrara per Area e tipo di laurea. A.a. 2011/2012 - a.a. 2012/2013 - a.a. 2013/2014</t>
  </si>
  <si>
    <t>Tav. 7. 13 - Studenti iscritti all'Università degli studi di Ferrara per Area e tipo di laurea. A.a. 2012/2013 - a.a. 2013/2014 - a.a. 2014/2015 - a.a. 2015/2016</t>
  </si>
  <si>
    <t>*3 persone non hanno fornito il voto di laurea nell'area scientifica</t>
  </si>
  <si>
    <t>MATERNA S. ANTONIO</t>
  </si>
  <si>
    <t>MATERNA S. VINCENZO</t>
  </si>
  <si>
    <t>MATERNA SMILING SERVICE</t>
  </si>
  <si>
    <t>Statali</t>
  </si>
  <si>
    <t>Paritarie</t>
  </si>
  <si>
    <t>Tav. 7.10 - Alunni iscritti alle scuole elementari del Comune di Ferrara per Istituto. A.S. 2015/2016</t>
  </si>
  <si>
    <t>a.s. 2015/ 2016</t>
  </si>
  <si>
    <r>
      <t>936</t>
    </r>
    <r>
      <rPr>
        <vertAlign val="superscript"/>
        <sz val="10"/>
        <rFont val="Verdana"/>
        <family val="2"/>
      </rPr>
      <t>(1)</t>
    </r>
  </si>
  <si>
    <t>Tav. 7.12 - Studenti iscritti alle Scuole Secondarie di secondo grado del Comune di Ferrara. Serie storica a.s. 2006/2007 - 2015/2016</t>
  </si>
  <si>
    <t>Dati aggiornati al 07/09/2016</t>
  </si>
  <si>
    <r>
      <t xml:space="preserve">2015/2016 </t>
    </r>
    <r>
      <rPr>
        <sz val="10"/>
        <rFont val="Verdana"/>
        <family val="2"/>
      </rPr>
      <t>(dati provvisori)</t>
    </r>
  </si>
  <si>
    <t>Tav. 7.15 - Studenti iscritti all'Università degli studi di Ferrara per classe di corso di laurea e Area a.a. 2014/2015 e laureati a.a. 2013/2014</t>
  </si>
  <si>
    <t>1.595</t>
  </si>
  <si>
    <t>2.949</t>
  </si>
  <si>
    <t>4.544</t>
  </si>
  <si>
    <t>3</t>
  </si>
  <si>
    <t>68</t>
  </si>
  <si>
    <t>101</t>
  </si>
  <si>
    <t>169</t>
  </si>
  <si>
    <t>93</t>
  </si>
  <si>
    <t>92</t>
  </si>
  <si>
    <t>185</t>
  </si>
  <si>
    <t>251</t>
  </si>
  <si>
    <t>587</t>
  </si>
  <si>
    <t>838</t>
  </si>
  <si>
    <t>98</t>
  </si>
  <si>
    <t>276</t>
  </si>
  <si>
    <t>374</t>
  </si>
  <si>
    <t>83</t>
  </si>
  <si>
    <t>114</t>
  </si>
  <si>
    <t>197</t>
  </si>
  <si>
    <t>304</t>
  </si>
  <si>
    <t>871</t>
  </si>
  <si>
    <t>1.175</t>
  </si>
  <si>
    <t>601</t>
  </si>
  <si>
    <t>725</t>
  </si>
  <si>
    <t>1.326</t>
  </si>
  <si>
    <t>49</t>
  </si>
  <si>
    <t>43</t>
  </si>
  <si>
    <t>17</t>
  </si>
  <si>
    <t>54</t>
  </si>
  <si>
    <t>71</t>
  </si>
  <si>
    <t>9</t>
  </si>
  <si>
    <t>42</t>
  </si>
  <si>
    <t>51</t>
  </si>
  <si>
    <t>20</t>
  </si>
  <si>
    <t>34</t>
  </si>
  <si>
    <t>2.999</t>
  </si>
  <si>
    <t>1.790</t>
  </si>
  <si>
    <t>4.789</t>
  </si>
  <si>
    <t>8</t>
  </si>
  <si>
    <t>10</t>
  </si>
  <si>
    <t>31</t>
  </si>
  <si>
    <t>41</t>
  </si>
  <si>
    <t>22</t>
  </si>
  <si>
    <t>35</t>
  </si>
  <si>
    <t>5</t>
  </si>
  <si>
    <t>40</t>
  </si>
  <si>
    <t>13</t>
  </si>
  <si>
    <t>12</t>
  </si>
  <si>
    <t>25</t>
  </si>
  <si>
    <t>4</t>
  </si>
  <si>
    <t>7</t>
  </si>
  <si>
    <t>14</t>
  </si>
  <si>
    <t>16</t>
  </si>
  <si>
    <t>18</t>
  </si>
  <si>
    <t>11</t>
  </si>
  <si>
    <t>29</t>
  </si>
  <si>
    <t>6</t>
  </si>
  <si>
    <t>L-2 - Biotecnologie</t>
  </si>
  <si>
    <t>38</t>
  </si>
  <si>
    <t>62</t>
  </si>
  <si>
    <t>100</t>
  </si>
  <si>
    <t>65</t>
  </si>
  <si>
    <t>166</t>
  </si>
  <si>
    <t>196</t>
  </si>
  <si>
    <t>104</t>
  </si>
  <si>
    <t>300</t>
  </si>
  <si>
    <t>330</t>
  </si>
  <si>
    <t>55</t>
  </si>
  <si>
    <t>385</t>
  </si>
  <si>
    <t>415</t>
  </si>
  <si>
    <t>453</t>
  </si>
  <si>
    <t>124</t>
  </si>
  <si>
    <t>263</t>
  </si>
  <si>
    <t>387</t>
  </si>
  <si>
    <t>281</t>
  </si>
  <si>
    <t>137</t>
  </si>
  <si>
    <t>418</t>
  </si>
  <si>
    <t>90</t>
  </si>
  <si>
    <t>144</t>
  </si>
  <si>
    <t>67</t>
  </si>
  <si>
    <t>24</t>
  </si>
  <si>
    <t>91</t>
  </si>
  <si>
    <t>219</t>
  </si>
  <si>
    <t>52</t>
  </si>
  <si>
    <t>271</t>
  </si>
  <si>
    <t>115</t>
  </si>
  <si>
    <t>170</t>
  </si>
  <si>
    <t>39</t>
  </si>
  <si>
    <t>73</t>
  </si>
  <si>
    <t>44</t>
  </si>
  <si>
    <t>64</t>
  </si>
  <si>
    <t>36</t>
  </si>
  <si>
    <t>63</t>
  </si>
  <si>
    <t>99</t>
  </si>
  <si>
    <t>23</t>
  </si>
  <si>
    <t>45</t>
  </si>
  <si>
    <t>28</t>
  </si>
  <si>
    <t>58</t>
  </si>
  <si>
    <t>158</t>
  </si>
  <si>
    <t>30</t>
  </si>
  <si>
    <t>77</t>
  </si>
  <si>
    <t>66</t>
  </si>
  <si>
    <t>75</t>
  </si>
  <si>
    <t>46</t>
  </si>
  <si>
    <t>53</t>
  </si>
  <si>
    <t>78</t>
  </si>
  <si>
    <t>309</t>
  </si>
  <si>
    <t>406</t>
  </si>
  <si>
    <t>715</t>
  </si>
  <si>
    <t>2.181</t>
  </si>
  <si>
    <t>2.440</t>
  </si>
  <si>
    <t>4.621</t>
  </si>
  <si>
    <t>26</t>
  </si>
  <si>
    <t>37</t>
  </si>
  <si>
    <t>15</t>
  </si>
  <si>
    <t>19</t>
  </si>
  <si>
    <t>113</t>
  </si>
  <si>
    <t>193</t>
  </si>
  <si>
    <t>306</t>
  </si>
  <si>
    <t>940</t>
  </si>
  <si>
    <t>747</t>
  </si>
  <si>
    <t>1.687</t>
  </si>
  <si>
    <t>215</t>
  </si>
  <si>
    <t>262</t>
  </si>
  <si>
    <t>477</t>
  </si>
  <si>
    <t>32</t>
  </si>
  <si>
    <t>586</t>
  </si>
  <si>
    <t>886</t>
  </si>
  <si>
    <t>1.472</t>
  </si>
  <si>
    <t>208</t>
  </si>
  <si>
    <t>404</t>
  </si>
  <si>
    <t>339</t>
  </si>
  <si>
    <t>1.304</t>
  </si>
  <si>
    <t>1.643</t>
  </si>
  <si>
    <t>79</t>
  </si>
  <si>
    <t>135</t>
  </si>
  <si>
    <t>470</t>
  </si>
  <si>
    <t>605</t>
  </si>
  <si>
    <t>84</t>
  </si>
  <si>
    <t>488</t>
  </si>
  <si>
    <t>572</t>
  </si>
  <si>
    <t>153</t>
  </si>
  <si>
    <t>74</t>
  </si>
  <si>
    <t>269</t>
  </si>
  <si>
    <t>566</t>
  </si>
  <si>
    <t>835</t>
  </si>
  <si>
    <t>127</t>
  </si>
  <si>
    <t>87</t>
  </si>
  <si>
    <t>132</t>
  </si>
  <si>
    <t>95</t>
  </si>
  <si>
    <t>161</t>
  </si>
  <si>
    <t>33</t>
  </si>
  <si>
    <t>123</t>
  </si>
  <si>
    <t>155</t>
  </si>
  <si>
    <t>545</t>
  </si>
  <si>
    <t>476</t>
  </si>
  <si>
    <t>1.021</t>
  </si>
  <si>
    <t>81</t>
  </si>
  <si>
    <t>47</t>
  </si>
  <si>
    <t>48</t>
  </si>
  <si>
    <t>72</t>
  </si>
  <si>
    <t>94</t>
  </si>
  <si>
    <t>82</t>
  </si>
  <si>
    <t>316</t>
  </si>
  <si>
    <t>475</t>
  </si>
  <si>
    <t>791</t>
  </si>
  <si>
    <t>21</t>
  </si>
  <si>
    <t>128</t>
  </si>
  <si>
    <t>227</t>
  </si>
  <si>
    <t>70</t>
  </si>
  <si>
    <t>125</t>
  </si>
  <si>
    <t>195</t>
  </si>
  <si>
    <t>116</t>
  </si>
  <si>
    <t>216</t>
  </si>
  <si>
    <t>voto non fornito</t>
  </si>
  <si>
    <t>Tav. 7.9 - Alunni iscritti alle scuole materne statali e private paritarie</t>
  </si>
  <si>
    <t>Tav. 7.11 - Alunni iscritti alle Scuole Secondarie di primo grado del Comune di Ferrara per Istituto. A.s. 2015/2016</t>
  </si>
  <si>
    <t>A.s. 2014/2015</t>
  </si>
  <si>
    <t>nidi comunali in gestione indiretta</t>
  </si>
  <si>
    <t>nidi comunali in gestione diretta</t>
  </si>
  <si>
    <t>N° strutture a gestione diretta</t>
  </si>
  <si>
    <t>N° strutture a gestione indiretta</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</si>
</sst>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IR£&quot;#,##0;\-&quot;IR£&quot;#,##0"/>
    <numFmt numFmtId="173" formatCode="&quot;IR£&quot;#,##0;[Red]\-&quot;IR£&quot;#,##0"/>
    <numFmt numFmtId="174" formatCode="&quot;IR£&quot;#,##0.00;\-&quot;IR£&quot;#,##0.00"/>
    <numFmt numFmtId="175" formatCode="&quot;IR£&quot;#,##0.00;[Red]\-&quot;IR£&quot;#,##0.00"/>
    <numFmt numFmtId="176" formatCode="_-&quot;IR£&quot;* #,##0_-;\-&quot;IR£&quot;* #,##0_-;_-&quot;IR£&quot;* &quot;-&quot;_-;_-@_-"/>
    <numFmt numFmtId="177" formatCode="_-&quot;IR£&quot;* #,##0.00_-;\-&quot;IR£&quot;* #,##0.00_-;_-&quot;IR£&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Sì&quot;;&quot;Sì&quot;;&quot;No&quot;"/>
    <numFmt numFmtId="185" formatCode="&quot;Vero&quot;;&quot;Vero&quot;;&quot;Falso&quot;"/>
    <numFmt numFmtId="186" formatCode="&quot;Attivo&quot;;&quot;Attivo&quot;;&quot;Disattivo&quot;"/>
    <numFmt numFmtId="187" formatCode="0.0%"/>
    <numFmt numFmtId="188" formatCode="_-* #,##0.0_-;\-* #,##0.0_-;_-* &quot;-&quot;??_-;_-@_-"/>
    <numFmt numFmtId="189" formatCode="_-* #,##0_-;\-* #,##0_-;_-* &quot;-&quot;??_-;_-@_-"/>
    <numFmt numFmtId="190" formatCode="[$€-2]\ #.##000_);[Red]\([$€-2]\ #.##000\)"/>
    <numFmt numFmtId="191" formatCode="0.0"/>
    <numFmt numFmtId="192" formatCode="[$-410]dddd\ d\ mmmm\ yyyy"/>
  </numFmts>
  <fonts count="45">
    <font>
      <sz val="10"/>
      <name val="Arial"/>
      <family val="0"/>
    </font>
    <font>
      <sz val="10"/>
      <name val="@Batang"/>
      <family val="1"/>
    </font>
    <font>
      <sz val="10"/>
      <name val="Times New Roman"/>
      <family val="1"/>
    </font>
    <font>
      <u val="single"/>
      <sz val="10"/>
      <color indexed="56"/>
      <name val="Arial"/>
      <family val="2"/>
    </font>
    <font>
      <b/>
      <sz val="10"/>
      <name val="Verdana"/>
      <family val="2"/>
    </font>
    <font>
      <sz val="10"/>
      <color indexed="12"/>
      <name val="Verdana"/>
      <family val="2"/>
    </font>
    <font>
      <sz val="10"/>
      <name val="Verdana"/>
      <family val="2"/>
    </font>
    <font>
      <sz val="10"/>
      <color indexed="8"/>
      <name val="Verdana"/>
      <family val="2"/>
    </font>
    <font>
      <sz val="8"/>
      <color indexed="8"/>
      <name val="Verdana"/>
      <family val="2"/>
    </font>
    <font>
      <sz val="8"/>
      <name val="Verdana"/>
      <family val="2"/>
    </font>
    <font>
      <sz val="8"/>
      <name val="Arial"/>
      <family val="2"/>
    </font>
    <font>
      <b/>
      <sz val="8"/>
      <name val="Verdana"/>
      <family val="2"/>
    </font>
    <font>
      <sz val="9"/>
      <name val="Verdana"/>
      <family val="2"/>
    </font>
    <font>
      <b/>
      <sz val="9"/>
      <name val="Verdana"/>
      <family val="2"/>
    </font>
    <font>
      <vertAlign val="superscript"/>
      <sz val="10"/>
      <name val="Verdana"/>
      <family val="2"/>
    </font>
    <font>
      <i/>
      <vertAlign val="superscript"/>
      <sz val="10"/>
      <name val="Arial"/>
      <family val="2"/>
    </font>
    <font>
      <i/>
      <sz val="10"/>
      <name val="Arial"/>
      <family val="2"/>
    </font>
    <font>
      <sz val="10"/>
      <color indexed="12"/>
      <name val="Arial"/>
      <family val="2"/>
    </font>
    <font>
      <u val="single"/>
      <sz val="10"/>
      <name val="Arial"/>
      <family val="2"/>
    </font>
    <font>
      <b/>
      <sz val="10"/>
      <name val="Arial"/>
      <family val="2"/>
    </font>
    <font>
      <b/>
      <sz val="10"/>
      <color indexed="10"/>
      <name val="Arial"/>
      <family val="2"/>
    </font>
    <font>
      <i/>
      <sz val="10"/>
      <name val="Verdana"/>
      <family val="2"/>
    </font>
    <font>
      <sz val="10"/>
      <color indexed="10"/>
      <name val="Arial"/>
      <family val="2"/>
    </font>
    <font>
      <sz val="10"/>
      <color indexed="8"/>
      <name val="Arial"/>
      <family val="0"/>
    </font>
    <font>
      <sz val="8.5"/>
      <color indexed="8"/>
      <name val="Arial"/>
      <family val="0"/>
    </font>
    <font>
      <sz val="9.2"/>
      <color indexed="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8"/>
      <name val="Verdana"/>
      <family val="2"/>
    </font>
    <font>
      <sz val="9"/>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16" borderId="1" applyNumberFormat="0" applyAlignment="0" applyProtection="0"/>
    <xf numFmtId="0" fontId="29" fillId="0" borderId="2" applyNumberFormat="0" applyFill="0" applyAlignment="0" applyProtection="0"/>
    <xf numFmtId="0" fontId="30" fillId="17" borderId="3"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3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2" borderId="0" applyNumberFormat="0" applyBorder="0" applyAlignment="0" applyProtection="0"/>
    <xf numFmtId="0" fontId="0" fillId="23" borderId="4" applyNumberFormat="0" applyFont="0" applyAlignment="0" applyProtection="0"/>
    <xf numFmtId="0" fontId="33" fillId="16"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 borderId="0" applyNumberFormat="0" applyBorder="0" applyAlignment="0" applyProtection="0"/>
    <xf numFmtId="0" fontId="42" fillId="4"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211">
    <xf numFmtId="0" fontId="0" fillId="0" borderId="0" xfId="0" applyAlignment="1">
      <alignment/>
    </xf>
    <xf numFmtId="0" fontId="1" fillId="0" borderId="0" xfId="0" applyFont="1" applyBorder="1" applyAlignment="1">
      <alignment/>
    </xf>
    <xf numFmtId="0" fontId="5" fillId="0" borderId="10"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vertical="top" wrapText="1"/>
    </xf>
    <xf numFmtId="3" fontId="6" fillId="0" borderId="11" xfId="0" applyNumberFormat="1" applyFont="1" applyBorder="1" applyAlignment="1">
      <alignment horizontal="right" vertical="top" wrapText="1"/>
    </xf>
    <xf numFmtId="0" fontId="4" fillId="0" borderId="0" xfId="0" applyFont="1" applyAlignment="1">
      <alignment horizontal="center"/>
    </xf>
    <xf numFmtId="0" fontId="6" fillId="0" borderId="10" xfId="0" applyFont="1" applyBorder="1" applyAlignment="1">
      <alignment horizontal="center"/>
    </xf>
    <xf numFmtId="0" fontId="6" fillId="0" borderId="0" xfId="0" applyFont="1" applyBorder="1" applyAlignment="1">
      <alignment horizontal="left" wrapText="1"/>
    </xf>
    <xf numFmtId="0" fontId="6" fillId="0" borderId="0" xfId="0" applyFont="1" applyBorder="1" applyAlignment="1">
      <alignment horizontal="right"/>
    </xf>
    <xf numFmtId="4" fontId="6" fillId="0" borderId="0" xfId="0" applyNumberFormat="1" applyFont="1" applyBorder="1" applyAlignment="1">
      <alignment horizontal="right"/>
    </xf>
    <xf numFmtId="2" fontId="6" fillId="0" borderId="0" xfId="0" applyNumberFormat="1" applyFont="1" applyBorder="1" applyAlignment="1">
      <alignment horizontal="right" vertical="center"/>
    </xf>
    <xf numFmtId="0" fontId="6" fillId="0" borderId="0" xfId="0" applyFont="1" applyBorder="1" applyAlignment="1">
      <alignment horizontal="right" vertical="center"/>
    </xf>
    <xf numFmtId="0" fontId="6" fillId="0" borderId="11" xfId="0" applyFont="1" applyBorder="1" applyAlignment="1">
      <alignment horizontal="left" wrapText="1"/>
    </xf>
    <xf numFmtId="0" fontId="6" fillId="0" borderId="11" xfId="0" applyFont="1" applyBorder="1" applyAlignment="1">
      <alignment horizontal="right" vertical="center"/>
    </xf>
    <xf numFmtId="2" fontId="6" fillId="0" borderId="11" xfId="0" applyNumberFormat="1" applyFont="1" applyBorder="1" applyAlignment="1">
      <alignment horizontal="right" vertical="center"/>
    </xf>
    <xf numFmtId="0" fontId="7" fillId="0" borderId="10" xfId="0" applyFont="1" applyBorder="1" applyAlignment="1">
      <alignment horizontal="center" vertical="top" wrapText="1"/>
    </xf>
    <xf numFmtId="0" fontId="7" fillId="0" borderId="0" xfId="0" applyFont="1" applyBorder="1" applyAlignment="1">
      <alignment vertical="top" wrapText="1"/>
    </xf>
    <xf numFmtId="0" fontId="7" fillId="0" borderId="0" xfId="0" applyFont="1" applyBorder="1" applyAlignment="1">
      <alignment horizontal="right" vertical="top" wrapText="1"/>
    </xf>
    <xf numFmtId="0" fontId="7" fillId="0" borderId="11" xfId="0" applyFont="1" applyBorder="1" applyAlignment="1">
      <alignment vertical="top" wrapText="1"/>
    </xf>
    <xf numFmtId="3" fontId="7" fillId="0" borderId="11" xfId="0" applyNumberFormat="1" applyFont="1" applyBorder="1" applyAlignment="1">
      <alignment horizontal="right" vertical="top" wrapText="1"/>
    </xf>
    <xf numFmtId="0" fontId="6" fillId="0" borderId="10" xfId="0" applyFont="1" applyBorder="1" applyAlignment="1">
      <alignment vertical="top" wrapText="1"/>
    </xf>
    <xf numFmtId="0" fontId="7" fillId="0" borderId="12" xfId="0" applyFont="1" applyBorder="1" applyAlignment="1">
      <alignment horizontal="center" vertical="top" wrapText="1"/>
    </xf>
    <xf numFmtId="0" fontId="6" fillId="0" borderId="0" xfId="0" applyFont="1" applyAlignment="1">
      <alignment/>
    </xf>
    <xf numFmtId="0" fontId="7" fillId="0" borderId="11" xfId="0" applyFont="1" applyBorder="1" applyAlignment="1">
      <alignment horizontal="right" vertical="top" wrapText="1"/>
    </xf>
    <xf numFmtId="3" fontId="7" fillId="0" borderId="12" xfId="0" applyNumberFormat="1" applyFont="1" applyBorder="1" applyAlignment="1">
      <alignment horizontal="right" wrapText="1"/>
    </xf>
    <xf numFmtId="3" fontId="7" fillId="0" borderId="0" xfId="0" applyNumberFormat="1" applyFont="1" applyBorder="1" applyAlignment="1">
      <alignment horizontal="right" wrapText="1"/>
    </xf>
    <xf numFmtId="0" fontId="8" fillId="0" borderId="0" xfId="0" applyFont="1" applyBorder="1" applyAlignment="1">
      <alignment wrapText="1"/>
    </xf>
    <xf numFmtId="0" fontId="8" fillId="0" borderId="11" xfId="0" applyFont="1" applyBorder="1" applyAlignment="1">
      <alignment wrapText="1"/>
    </xf>
    <xf numFmtId="10" fontId="6" fillId="0" borderId="0" xfId="50" applyNumberFormat="1" applyFont="1" applyAlignment="1">
      <alignment/>
    </xf>
    <xf numFmtId="10" fontId="6" fillId="0" borderId="11" xfId="50" applyNumberFormat="1" applyFont="1" applyBorder="1" applyAlignment="1">
      <alignment/>
    </xf>
    <xf numFmtId="0" fontId="9" fillId="0" borderId="0" xfId="0" applyFont="1" applyBorder="1" applyAlignment="1">
      <alignment horizontal="left" wrapText="1"/>
    </xf>
    <xf numFmtId="0" fontId="9" fillId="0" borderId="11" xfId="0" applyFont="1" applyBorder="1" applyAlignment="1">
      <alignment horizontal="left" wrapText="1"/>
    </xf>
    <xf numFmtId="0" fontId="0" fillId="0" borderId="0" xfId="0" applyFont="1" applyAlignment="1">
      <alignment/>
    </xf>
    <xf numFmtId="3" fontId="0" fillId="0" borderId="0" xfId="0" applyNumberFormat="1" applyFont="1" applyAlignment="1">
      <alignment/>
    </xf>
    <xf numFmtId="0" fontId="6" fillId="0" borderId="10" xfId="0" applyFont="1" applyBorder="1" applyAlignment="1">
      <alignment horizontal="center" vertical="center" wrapText="1"/>
    </xf>
    <xf numFmtId="0" fontId="6" fillId="0" borderId="0" xfId="0" applyFont="1" applyAlignment="1">
      <alignment vertical="center"/>
    </xf>
    <xf numFmtId="0" fontId="0" fillId="0" borderId="0" xfId="0" applyFont="1" applyAlignment="1">
      <alignment vertical="center"/>
    </xf>
    <xf numFmtId="3" fontId="6" fillId="0" borderId="11" xfId="0" applyNumberFormat="1" applyFont="1" applyBorder="1" applyAlignment="1">
      <alignment horizontal="center" vertical="top" wrapText="1"/>
    </xf>
    <xf numFmtId="3" fontId="6" fillId="0" borderId="0" xfId="0" applyNumberFormat="1" applyFont="1" applyBorder="1" applyAlignment="1">
      <alignment horizontal="center" vertical="top" wrapText="1"/>
    </xf>
    <xf numFmtId="0" fontId="9" fillId="0" borderId="0" xfId="0" applyFont="1" applyAlignment="1">
      <alignment/>
    </xf>
    <xf numFmtId="3" fontId="6" fillId="0" borderId="0" xfId="0" applyNumberFormat="1" applyFont="1" applyBorder="1" applyAlignment="1">
      <alignment/>
    </xf>
    <xf numFmtId="3" fontId="6" fillId="0" borderId="0" xfId="0" applyNumberFormat="1" applyFont="1" applyBorder="1" applyAlignment="1">
      <alignment horizontal="right" wrapText="1"/>
    </xf>
    <xf numFmtId="0" fontId="0" fillId="0" borderId="0" xfId="0" applyFont="1" applyBorder="1" applyAlignment="1">
      <alignment/>
    </xf>
    <xf numFmtId="0" fontId="12" fillId="0" borderId="10" xfId="0" applyFont="1" applyBorder="1" applyAlignment="1">
      <alignment horizontal="center" vertical="center" wrapText="1"/>
    </xf>
    <xf numFmtId="0" fontId="4" fillId="0" borderId="0" xfId="0" applyFont="1" applyAlignment="1">
      <alignment horizontal="left"/>
    </xf>
    <xf numFmtId="3" fontId="6" fillId="0" borderId="10" xfId="0" applyNumberFormat="1" applyFont="1" applyBorder="1" applyAlignment="1">
      <alignment horizontal="right" vertical="top" wrapText="1"/>
    </xf>
    <xf numFmtId="0" fontId="12" fillId="0" borderId="0" xfId="0" applyFont="1" applyBorder="1" applyAlignment="1">
      <alignment vertical="top" wrapText="1"/>
    </xf>
    <xf numFmtId="0" fontId="6" fillId="0" borderId="0" xfId="0" applyFont="1" applyFill="1" applyAlignment="1">
      <alignment/>
    </xf>
    <xf numFmtId="0" fontId="6" fillId="0" borderId="0" xfId="0" applyFont="1" applyFill="1" applyBorder="1" applyAlignment="1">
      <alignment/>
    </xf>
    <xf numFmtId="0" fontId="4" fillId="0" borderId="0" xfId="0" applyFont="1" applyFill="1" applyBorder="1" applyAlignment="1">
      <alignment/>
    </xf>
    <xf numFmtId="0" fontId="6" fillId="0" borderId="10" xfId="0" applyFont="1" applyFill="1" applyBorder="1" applyAlignment="1">
      <alignment horizontal="center" vertical="center"/>
    </xf>
    <xf numFmtId="0" fontId="6" fillId="0" borderId="12" xfId="0" applyFont="1" applyFill="1" applyBorder="1" applyAlignment="1">
      <alignment/>
    </xf>
    <xf numFmtId="0" fontId="4" fillId="0" borderId="11" xfId="0" applyFont="1" applyFill="1" applyBorder="1" applyAlignment="1">
      <alignment horizontal="center"/>
    </xf>
    <xf numFmtId="0" fontId="4" fillId="0" borderId="11" xfId="0" applyFont="1" applyFill="1" applyBorder="1" applyAlignment="1">
      <alignment/>
    </xf>
    <xf numFmtId="0" fontId="6" fillId="0" borderId="10" xfId="0" applyFont="1" applyFill="1" applyBorder="1" applyAlignment="1">
      <alignment horizontal="center" wrapText="1"/>
    </xf>
    <xf numFmtId="0" fontId="4" fillId="0" borderId="12" xfId="0" applyFont="1" applyFill="1" applyBorder="1" applyAlignment="1">
      <alignment/>
    </xf>
    <xf numFmtId="0" fontId="4" fillId="0" borderId="11" xfId="0" applyFont="1" applyFill="1" applyBorder="1" applyAlignment="1">
      <alignment horizontal="right"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wrapText="1"/>
    </xf>
    <xf numFmtId="0" fontId="0" fillId="0" borderId="0" xfId="0" applyFont="1" applyAlignment="1">
      <alignment horizontal="center" wrapText="1"/>
    </xf>
    <xf numFmtId="0" fontId="0" fillId="0" borderId="0" xfId="0" applyFont="1" applyAlignment="1">
      <alignment horizontal="left"/>
    </xf>
    <xf numFmtId="0" fontId="6" fillId="0" borderId="0" xfId="0" applyFont="1" applyFill="1" applyBorder="1" applyAlignment="1">
      <alignment horizontal="center"/>
    </xf>
    <xf numFmtId="0" fontId="13" fillId="0" borderId="10" xfId="0" applyFont="1" applyFill="1" applyBorder="1" applyAlignment="1">
      <alignment horizontal="center" wrapText="1"/>
    </xf>
    <xf numFmtId="0" fontId="12" fillId="0" borderId="10" xfId="0" applyFont="1" applyFill="1" applyBorder="1" applyAlignment="1">
      <alignment horizontal="center" wrapText="1"/>
    </xf>
    <xf numFmtId="0" fontId="2" fillId="0" borderId="0" xfId="0" applyFont="1" applyAlignment="1">
      <alignment/>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xf>
    <xf numFmtId="3" fontId="6" fillId="0" borderId="0" xfId="0" applyNumberFormat="1" applyFont="1" applyFill="1" applyBorder="1" applyAlignment="1">
      <alignment horizontal="center" vertical="top" wrapText="1"/>
    </xf>
    <xf numFmtId="0" fontId="6" fillId="0" borderId="11" xfId="0" applyFont="1" applyFill="1" applyBorder="1" applyAlignment="1">
      <alignment/>
    </xf>
    <xf numFmtId="0" fontId="7" fillId="0" borderId="0" xfId="0" applyFont="1" applyBorder="1" applyAlignment="1">
      <alignment horizontal="right" vertical="center" wrapText="1"/>
    </xf>
    <xf numFmtId="0" fontId="15" fillId="0" borderId="0" xfId="0" applyFont="1" applyAlignment="1">
      <alignment/>
    </xf>
    <xf numFmtId="0" fontId="17" fillId="0" borderId="0" xfId="0" applyFont="1" applyAlignment="1">
      <alignment/>
    </xf>
    <xf numFmtId="0" fontId="4" fillId="0" borderId="11" xfId="0" applyFont="1" applyBorder="1" applyAlignment="1">
      <alignment horizontal="left" wrapText="1"/>
    </xf>
    <xf numFmtId="0" fontId="8" fillId="0" borderId="0" xfId="0" applyFont="1" applyBorder="1" applyAlignment="1" quotePrefix="1">
      <alignment horizontal="right" wrapText="1"/>
    </xf>
    <xf numFmtId="2" fontId="6" fillId="0" borderId="0" xfId="0" applyNumberFormat="1" applyFont="1" applyBorder="1" applyAlignment="1">
      <alignment horizontal="right"/>
    </xf>
    <xf numFmtId="0" fontId="9" fillId="0" borderId="12" xfId="0" applyFont="1" applyBorder="1" applyAlignment="1">
      <alignment horizontal="left" wrapText="1"/>
    </xf>
    <xf numFmtId="3" fontId="6" fillId="0" borderId="12" xfId="0" applyNumberFormat="1" applyFont="1" applyBorder="1" applyAlignment="1">
      <alignment horizontal="right" wrapText="1"/>
    </xf>
    <xf numFmtId="3" fontId="4" fillId="0" borderId="11" xfId="0" applyNumberFormat="1" applyFont="1" applyBorder="1" applyAlignment="1">
      <alignment horizontal="right"/>
    </xf>
    <xf numFmtId="3" fontId="4" fillId="0" borderId="11" xfId="0" applyNumberFormat="1" applyFont="1" applyBorder="1" applyAlignment="1">
      <alignment horizontal="right" wrapText="1"/>
    </xf>
    <xf numFmtId="3" fontId="4" fillId="0" borderId="11" xfId="0" applyNumberFormat="1" applyFont="1" applyBorder="1" applyAlignment="1">
      <alignment/>
    </xf>
    <xf numFmtId="0" fontId="4" fillId="0" borderId="0" xfId="0" applyFont="1" applyFill="1" applyBorder="1" applyAlignment="1">
      <alignment horizontal="left"/>
    </xf>
    <xf numFmtId="0" fontId="4" fillId="0" borderId="0" xfId="0" applyFont="1" applyFill="1" applyBorder="1" applyAlignment="1">
      <alignment horizontal="center"/>
    </xf>
    <xf numFmtId="0" fontId="0" fillId="0" borderId="0" xfId="0" applyFont="1" applyFill="1" applyAlignment="1">
      <alignment/>
    </xf>
    <xf numFmtId="0" fontId="12" fillId="0" borderId="10" xfId="0" applyFont="1" applyFill="1" applyBorder="1" applyAlignment="1">
      <alignment horizontal="center" vertical="center" wrapText="1"/>
    </xf>
    <xf numFmtId="3" fontId="6" fillId="0" borderId="11" xfId="0" applyNumberFormat="1" applyFont="1" applyFill="1" applyBorder="1" applyAlignment="1">
      <alignment horizontal="center" vertical="top" wrapText="1"/>
    </xf>
    <xf numFmtId="0" fontId="9" fillId="0" borderId="0" xfId="0" applyFont="1" applyBorder="1" applyAlignment="1" applyProtection="1">
      <alignment horizontal="left" vertical="center" wrapText="1"/>
      <protection locked="0"/>
    </xf>
    <xf numFmtId="0" fontId="20" fillId="0" borderId="0" xfId="0" applyFont="1" applyAlignment="1">
      <alignment/>
    </xf>
    <xf numFmtId="0" fontId="0" fillId="0" borderId="0" xfId="0" applyBorder="1" applyAlignment="1">
      <alignment wrapText="1"/>
    </xf>
    <xf numFmtId="0" fontId="11" fillId="0" borderId="0" xfId="0" applyFont="1" applyBorder="1" applyAlignment="1">
      <alignment horizontal="center"/>
    </xf>
    <xf numFmtId="3" fontId="4" fillId="0" borderId="0" xfId="0" applyNumberFormat="1" applyFont="1" applyBorder="1" applyAlignment="1">
      <alignment/>
    </xf>
    <xf numFmtId="0" fontId="4" fillId="0" borderId="11" xfId="0" applyFont="1" applyBorder="1" applyAlignment="1">
      <alignment horizontal="center" wrapText="1"/>
    </xf>
    <xf numFmtId="0" fontId="4" fillId="0" borderId="11" xfId="0" applyFont="1" applyBorder="1" applyAlignment="1">
      <alignment horizontal="center"/>
    </xf>
    <xf numFmtId="0" fontId="4" fillId="0" borderId="11" xfId="0" applyFont="1" applyBorder="1" applyAlignment="1">
      <alignment horizontal="center" vertical="center" wrapText="1"/>
    </xf>
    <xf numFmtId="0" fontId="4" fillId="0" borderId="0" xfId="0" applyFont="1" applyBorder="1" applyAlignment="1">
      <alignment/>
    </xf>
    <xf numFmtId="1" fontId="4" fillId="0" borderId="0" xfId="0" applyNumberFormat="1" applyFont="1" applyBorder="1" applyAlignment="1">
      <alignment/>
    </xf>
    <xf numFmtId="1" fontId="6" fillId="0" borderId="0" xfId="0" applyNumberFormat="1" applyFont="1" applyBorder="1" applyAlignment="1">
      <alignment/>
    </xf>
    <xf numFmtId="0" fontId="6" fillId="0" borderId="0" xfId="0" applyFont="1" applyBorder="1" applyAlignment="1">
      <alignment/>
    </xf>
    <xf numFmtId="0" fontId="4" fillId="0" borderId="11" xfId="0" applyFont="1" applyBorder="1" applyAlignment="1">
      <alignment/>
    </xf>
    <xf numFmtId="1" fontId="4" fillId="0" borderId="11" xfId="0" applyNumberFormat="1" applyFont="1" applyBorder="1" applyAlignment="1">
      <alignment/>
    </xf>
    <xf numFmtId="191" fontId="0" fillId="0" borderId="0" xfId="0" applyNumberFormat="1" applyFont="1" applyBorder="1" applyAlignment="1">
      <alignment/>
    </xf>
    <xf numFmtId="0" fontId="4" fillId="0" borderId="11" xfId="0" applyFont="1" applyBorder="1" applyAlignment="1">
      <alignment horizontal="center" vertical="center"/>
    </xf>
    <xf numFmtId="0" fontId="0" fillId="0" borderId="0" xfId="0" applyFont="1" applyBorder="1" applyAlignment="1">
      <alignment vertical="center"/>
    </xf>
    <xf numFmtId="191" fontId="6" fillId="0" borderId="12" xfId="0" applyNumberFormat="1" applyFont="1" applyBorder="1" applyAlignment="1">
      <alignment horizontal="center" vertical="center" wrapText="1"/>
    </xf>
    <xf numFmtId="191" fontId="6" fillId="0" borderId="12" xfId="0" applyNumberFormat="1" applyFont="1" applyBorder="1" applyAlignment="1">
      <alignment horizontal="center" vertical="center"/>
    </xf>
    <xf numFmtId="0" fontId="6" fillId="0" borderId="0" xfId="0" applyFont="1" applyBorder="1" applyAlignment="1">
      <alignment horizontal="left" vertical="center" wrapText="1"/>
    </xf>
    <xf numFmtId="191" fontId="6" fillId="0" borderId="0" xfId="0" applyNumberFormat="1" applyFont="1" applyBorder="1" applyAlignment="1">
      <alignment horizontal="center" vertical="center" wrapText="1"/>
    </xf>
    <xf numFmtId="191" fontId="6" fillId="0" borderId="0" xfId="0" applyNumberFormat="1" applyFont="1" applyBorder="1" applyAlignment="1">
      <alignment horizontal="center" vertical="center"/>
    </xf>
    <xf numFmtId="191" fontId="7" fillId="0" borderId="12" xfId="0" applyNumberFormat="1" applyFont="1" applyBorder="1" applyAlignment="1">
      <alignment horizontal="center" vertical="center" wrapText="1"/>
    </xf>
    <xf numFmtId="191" fontId="7" fillId="0" borderId="0" xfId="0" applyNumberFormat="1" applyFont="1" applyBorder="1" applyAlignment="1">
      <alignment horizontal="center" vertical="center" wrapText="1"/>
    </xf>
    <xf numFmtId="0" fontId="21" fillId="0" borderId="0" xfId="0" applyFont="1" applyAlignment="1">
      <alignment/>
    </xf>
    <xf numFmtId="0" fontId="9" fillId="0" borderId="11" xfId="0" applyFont="1" applyBorder="1" applyAlignment="1">
      <alignment horizontal="center"/>
    </xf>
    <xf numFmtId="0" fontId="9" fillId="0" borderId="10" xfId="0" applyFont="1" applyBorder="1" applyAlignment="1">
      <alignment horizontal="center" wrapText="1"/>
    </xf>
    <xf numFmtId="0" fontId="10" fillId="0" borderId="0" xfId="0" applyFont="1" applyAlignment="1">
      <alignment horizontal="center"/>
    </xf>
    <xf numFmtId="0" fontId="4" fillId="0" borderId="12" xfId="0" applyFont="1" applyBorder="1" applyAlignment="1">
      <alignment horizontal="left" wrapText="1"/>
    </xf>
    <xf numFmtId="0" fontId="6" fillId="0" borderId="0" xfId="0" applyNumberFormat="1" applyFont="1" applyBorder="1" applyAlignment="1">
      <alignment horizontal="right" wrapText="1"/>
    </xf>
    <xf numFmtId="0" fontId="6" fillId="0" borderId="0" xfId="0" applyNumberFormat="1" applyFont="1" applyBorder="1" applyAlignment="1">
      <alignment horizontal="right"/>
    </xf>
    <xf numFmtId="0" fontId="6" fillId="0" borderId="0" xfId="0" applyNumberFormat="1" applyFont="1" applyAlignment="1">
      <alignment/>
    </xf>
    <xf numFmtId="0" fontId="0" fillId="0" borderId="0" xfId="0" applyFont="1" applyAlignment="1">
      <alignment/>
    </xf>
    <xf numFmtId="0" fontId="19" fillId="0" borderId="0" xfId="0" applyFont="1" applyAlignment="1">
      <alignment/>
    </xf>
    <xf numFmtId="0" fontId="4" fillId="0" borderId="0" xfId="0" applyFont="1" applyBorder="1" applyAlignment="1">
      <alignment horizontal="left" wrapText="1"/>
    </xf>
    <xf numFmtId="0" fontId="7" fillId="0" borderId="0" xfId="0" applyFont="1" applyBorder="1" applyAlignment="1">
      <alignment horizontal="left" vertical="center" wrapText="1"/>
    </xf>
    <xf numFmtId="0" fontId="6" fillId="0" borderId="0" xfId="0" applyFont="1" applyFill="1" applyBorder="1" applyAlignment="1">
      <alignment horizontal="right"/>
    </xf>
    <xf numFmtId="0" fontId="22" fillId="0" borderId="0" xfId="0" applyFont="1" applyAlignment="1">
      <alignment/>
    </xf>
    <xf numFmtId="0" fontId="6" fillId="0" borderId="0" xfId="0" applyFont="1" applyAlignment="1" applyProtection="1">
      <alignment/>
      <protection locked="0"/>
    </xf>
    <xf numFmtId="0" fontId="4" fillId="0" borderId="12" xfId="0" applyFont="1" applyBorder="1" applyAlignment="1" applyProtection="1">
      <alignment horizontal="left" wrapText="1"/>
      <protection locked="0"/>
    </xf>
    <xf numFmtId="0" fontId="4"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3" fontId="4" fillId="0" borderId="0" xfId="0" applyNumberFormat="1" applyFont="1" applyBorder="1" applyAlignment="1" applyProtection="1">
      <alignment vertical="center" wrapText="1"/>
      <protection locked="0"/>
    </xf>
    <xf numFmtId="3" fontId="4" fillId="0" borderId="0" xfId="0" applyNumberFormat="1" applyFont="1" applyBorder="1" applyAlignment="1" applyProtection="1">
      <alignment/>
      <protection locked="0"/>
    </xf>
    <xf numFmtId="0" fontId="4" fillId="0" borderId="0" xfId="0" applyFont="1" applyAlignment="1" applyProtection="1">
      <alignment/>
      <protection locked="0"/>
    </xf>
    <xf numFmtId="0" fontId="6" fillId="0" borderId="0" xfId="0" applyFont="1" applyBorder="1" applyAlignment="1" applyProtection="1">
      <alignment/>
      <protection locked="0"/>
    </xf>
    <xf numFmtId="0" fontId="6" fillId="0" borderId="0" xfId="0" applyFont="1" applyBorder="1" applyAlignment="1" applyProtection="1">
      <alignment horizontal="left" vertical="center" wrapText="1"/>
      <protection locked="0"/>
    </xf>
    <xf numFmtId="0" fontId="6" fillId="0" borderId="0" xfId="0" applyNumberFormat="1" applyFont="1" applyBorder="1" applyAlignment="1" applyProtection="1">
      <alignment vertical="center" wrapText="1"/>
      <protection locked="0"/>
    </xf>
    <xf numFmtId="3" fontId="6" fillId="0" borderId="0" xfId="0" applyNumberFormat="1" applyFont="1" applyBorder="1" applyAlignment="1" applyProtection="1">
      <alignment vertical="center" wrapText="1"/>
      <protection locked="0"/>
    </xf>
    <xf numFmtId="0" fontId="6" fillId="0" borderId="0" xfId="0" applyFont="1" applyBorder="1" applyAlignment="1" applyProtection="1">
      <alignment/>
      <protection locked="0"/>
    </xf>
    <xf numFmtId="3" fontId="6" fillId="0" borderId="0" xfId="0" applyNumberFormat="1" applyFont="1" applyBorder="1" applyAlignment="1" applyProtection="1">
      <alignment/>
      <protection locked="0"/>
    </xf>
    <xf numFmtId="0" fontId="4" fillId="0" borderId="0" xfId="0" applyFont="1" applyBorder="1" applyAlignment="1" applyProtection="1">
      <alignment horizontal="left" wrapText="1"/>
      <protection locked="0"/>
    </xf>
    <xf numFmtId="3" fontId="4" fillId="0" borderId="0" xfId="0" applyNumberFormat="1" applyFont="1" applyBorder="1" applyAlignment="1" applyProtection="1">
      <alignment wrapText="1"/>
      <protection locked="0"/>
    </xf>
    <xf numFmtId="0" fontId="4" fillId="0" borderId="0" xfId="0" applyFont="1" applyAlignment="1" applyProtection="1">
      <alignment horizontal="left" wrapText="1"/>
      <protection locked="0"/>
    </xf>
    <xf numFmtId="0" fontId="4" fillId="0" borderId="0" xfId="0" applyNumberFormat="1" applyFont="1" applyBorder="1" applyAlignment="1" applyProtection="1">
      <alignment wrapText="1"/>
      <protection locked="0"/>
    </xf>
    <xf numFmtId="0" fontId="4" fillId="0" borderId="0" xfId="0" applyFont="1" applyBorder="1" applyAlignment="1" applyProtection="1">
      <alignment wrapText="1"/>
      <protection locked="0"/>
    </xf>
    <xf numFmtId="0" fontId="6" fillId="0" borderId="11" xfId="0" applyFont="1" applyBorder="1" applyAlignment="1" applyProtection="1">
      <alignment/>
      <protection locked="0"/>
    </xf>
    <xf numFmtId="0" fontId="11" fillId="0" borderId="12" xfId="0" applyFont="1" applyBorder="1" applyAlignment="1" applyProtection="1">
      <alignment horizontal="left" vertical="center" wrapText="1"/>
      <protection locked="0"/>
    </xf>
    <xf numFmtId="0" fontId="6" fillId="0" borderId="10" xfId="0" applyFont="1" applyBorder="1" applyAlignment="1" applyProtection="1">
      <alignment/>
      <protection locked="0"/>
    </xf>
    <xf numFmtId="0" fontId="11"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right" vertical="center" wrapText="1"/>
      <protection locked="0"/>
    </xf>
    <xf numFmtId="0" fontId="9" fillId="0" borderId="11" xfId="0" applyFont="1" applyBorder="1" applyAlignment="1" applyProtection="1">
      <alignment horizontal="left" vertical="center" wrapText="1"/>
      <protection locked="0"/>
    </xf>
    <xf numFmtId="0" fontId="9" fillId="0" borderId="0" xfId="0" applyFont="1" applyBorder="1" applyAlignment="1" applyProtection="1">
      <alignment horizontal="right" vertical="center" wrapText="1"/>
      <protection locked="0"/>
    </xf>
    <xf numFmtId="0" fontId="9" fillId="0" borderId="0" xfId="0" applyFont="1" applyFill="1" applyBorder="1" applyAlignment="1" applyProtection="1">
      <alignment horizontal="right" vertical="center" wrapText="1"/>
      <protection locked="0"/>
    </xf>
    <xf numFmtId="0" fontId="9" fillId="0" borderId="11" xfId="0" applyFont="1" applyBorder="1" applyAlignment="1" applyProtection="1">
      <alignment horizontal="right" vertical="center" wrapText="1"/>
      <protection locked="0"/>
    </xf>
    <xf numFmtId="0" fontId="6" fillId="0" borderId="12" xfId="0" applyNumberFormat="1" applyFont="1" applyBorder="1" applyAlignment="1">
      <alignment horizontal="right"/>
    </xf>
    <xf numFmtId="0" fontId="6" fillId="0" borderId="12" xfId="0" applyNumberFormat="1" applyFont="1" applyBorder="1" applyAlignment="1">
      <alignment horizontal="right" wrapText="1"/>
    </xf>
    <xf numFmtId="0" fontId="6" fillId="0" borderId="12" xfId="0" applyNumberFormat="1" applyFont="1" applyBorder="1" applyAlignment="1">
      <alignment/>
    </xf>
    <xf numFmtId="0" fontId="6" fillId="0" borderId="0" xfId="0" applyNumberFormat="1" applyFont="1" applyBorder="1" applyAlignment="1">
      <alignment/>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13" fillId="0" borderId="10"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6" fillId="0" borderId="0" xfId="0" applyFont="1" applyBorder="1" applyAlignment="1" applyProtection="1">
      <alignment horizontal="left" vertical="center"/>
      <protection locked="0"/>
    </xf>
    <xf numFmtId="0" fontId="4" fillId="0" borderId="0" xfId="0" applyFont="1" applyBorder="1" applyAlignment="1" applyProtection="1">
      <alignment horizontal="left"/>
      <protection locked="0"/>
    </xf>
    <xf numFmtId="187" fontId="0" fillId="0" borderId="0" xfId="50" applyNumberFormat="1" applyFont="1" applyAlignment="1">
      <alignment/>
    </xf>
    <xf numFmtId="3" fontId="4" fillId="0" borderId="0" xfId="0" applyNumberFormat="1" applyFont="1" applyAlignment="1" applyProtection="1">
      <alignment/>
      <protection locked="0"/>
    </xf>
    <xf numFmtId="3" fontId="6" fillId="0" borderId="0" xfId="0" applyNumberFormat="1" applyFont="1" applyAlignment="1" applyProtection="1">
      <alignment/>
      <protection locked="0"/>
    </xf>
    <xf numFmtId="3" fontId="4" fillId="0" borderId="0" xfId="0" applyNumberFormat="1" applyFont="1" applyAlignment="1" applyProtection="1">
      <alignment horizontal="right" wrapText="1"/>
      <protection locked="0"/>
    </xf>
    <xf numFmtId="3" fontId="6" fillId="0" borderId="11" xfId="0" applyNumberFormat="1" applyFont="1" applyBorder="1" applyAlignment="1" applyProtection="1">
      <alignment/>
      <protection locked="0"/>
    </xf>
    <xf numFmtId="0" fontId="6" fillId="0" borderId="12" xfId="0" applyFont="1" applyBorder="1" applyAlignment="1" applyProtection="1">
      <alignment/>
      <protection locked="0"/>
    </xf>
    <xf numFmtId="3" fontId="6" fillId="0" borderId="0" xfId="0" applyNumberFormat="1" applyFont="1" applyAlignment="1" applyProtection="1">
      <alignment horizontal="right"/>
      <protection locked="0"/>
    </xf>
    <xf numFmtId="3" fontId="4" fillId="0" borderId="0" xfId="0" applyNumberFormat="1" applyFont="1" applyAlignment="1" applyProtection="1">
      <alignment horizontal="right"/>
      <protection locked="0"/>
    </xf>
    <xf numFmtId="3" fontId="6" fillId="0" borderId="11" xfId="0" applyNumberFormat="1" applyFont="1" applyBorder="1" applyAlignment="1" applyProtection="1">
      <alignment/>
      <protection locked="0"/>
    </xf>
    <xf numFmtId="0" fontId="6" fillId="0" borderId="11" xfId="0" applyFont="1" applyBorder="1" applyAlignment="1">
      <alignment/>
    </xf>
    <xf numFmtId="0" fontId="6" fillId="11" borderId="0" xfId="0" applyFont="1" applyFill="1" applyAlignment="1">
      <alignment/>
    </xf>
    <xf numFmtId="0" fontId="6" fillId="0" borderId="0" xfId="0" applyNumberFormat="1" applyFont="1" applyBorder="1" applyAlignment="1" applyProtection="1">
      <alignment wrapText="1"/>
      <protection locked="0"/>
    </xf>
    <xf numFmtId="3" fontId="6" fillId="0" borderId="0" xfId="0" applyNumberFormat="1" applyFont="1" applyBorder="1" applyAlignment="1" applyProtection="1">
      <alignment wrapText="1"/>
      <protection locked="0"/>
    </xf>
    <xf numFmtId="3" fontId="9" fillId="0" borderId="11" xfId="0" applyNumberFormat="1" applyFont="1" applyBorder="1" applyAlignment="1">
      <alignment horizontal="center" wrapText="1"/>
    </xf>
    <xf numFmtId="0" fontId="12" fillId="11" borderId="10" xfId="0" applyFont="1" applyFill="1" applyBorder="1" applyAlignment="1">
      <alignment horizontal="center" vertical="center" wrapText="1"/>
    </xf>
    <xf numFmtId="3" fontId="6" fillId="11" borderId="0" xfId="0" applyNumberFormat="1" applyFont="1" applyFill="1" applyBorder="1" applyAlignment="1">
      <alignment horizontal="center" vertical="top" wrapText="1"/>
    </xf>
    <xf numFmtId="3" fontId="6" fillId="11" borderId="11" xfId="0" applyNumberFormat="1" applyFont="1" applyFill="1" applyBorder="1" applyAlignment="1">
      <alignment horizontal="center" vertical="top" wrapText="1"/>
    </xf>
    <xf numFmtId="0" fontId="0" fillId="11" borderId="0" xfId="0" applyFont="1" applyFill="1" applyAlignment="1">
      <alignment/>
    </xf>
    <xf numFmtId="0" fontId="43" fillId="0" borderId="0" xfId="0" applyFont="1" applyAlignment="1">
      <alignment/>
    </xf>
    <xf numFmtId="0" fontId="4" fillId="0" borderId="11" xfId="0" applyFont="1" applyBorder="1" applyAlignment="1">
      <alignment/>
    </xf>
    <xf numFmtId="0" fontId="4" fillId="0" borderId="11" xfId="0" applyFont="1" applyBorder="1" applyAlignment="1">
      <alignment horizontal="left"/>
    </xf>
    <xf numFmtId="0" fontId="44" fillId="0" borderId="0" xfId="0" applyFont="1" applyBorder="1" applyAlignment="1">
      <alignment horizontal="right" vertical="center" wrapText="1"/>
    </xf>
    <xf numFmtId="0" fontId="44" fillId="0" borderId="0" xfId="0" applyFont="1" applyBorder="1" applyAlignment="1">
      <alignment horizontal="right" vertical="top" wrapText="1"/>
    </xf>
    <xf numFmtId="0" fontId="8" fillId="0" borderId="0" xfId="0" applyFont="1" applyBorder="1" applyAlignment="1">
      <alignment vertical="center" wrapText="1"/>
    </xf>
    <xf numFmtId="0" fontId="11" fillId="0" borderId="11" xfId="0" applyFont="1" applyBorder="1" applyAlignment="1">
      <alignment horizontal="center"/>
    </xf>
    <xf numFmtId="3" fontId="19" fillId="0" borderId="10" xfId="0" applyNumberFormat="1" applyFont="1" applyBorder="1" applyAlignment="1">
      <alignment horizontal="center"/>
    </xf>
    <xf numFmtId="0" fontId="4" fillId="0" borderId="11" xfId="0" applyFont="1" applyBorder="1" applyAlignment="1">
      <alignment horizontal="left" wrapText="1"/>
    </xf>
    <xf numFmtId="0" fontId="4" fillId="0" borderId="11" xfId="0" applyFont="1" applyBorder="1" applyAlignment="1">
      <alignment horizontal="center"/>
    </xf>
    <xf numFmtId="0" fontId="4" fillId="0" borderId="11" xfId="0" applyFont="1" applyBorder="1" applyAlignment="1">
      <alignment horizontal="left"/>
    </xf>
    <xf numFmtId="0" fontId="4" fillId="0" borderId="11" xfId="0" applyFont="1" applyFill="1" applyBorder="1" applyAlignment="1">
      <alignment horizontal="center" wrapText="1"/>
    </xf>
    <xf numFmtId="3" fontId="6" fillId="0" borderId="0" xfId="0" applyNumberFormat="1" applyFont="1" applyFill="1" applyBorder="1" applyAlignment="1">
      <alignment horizontal="center" vertical="center"/>
    </xf>
    <xf numFmtId="3" fontId="6" fillId="0" borderId="0" xfId="0" applyNumberFormat="1" applyFont="1" applyBorder="1" applyAlignment="1">
      <alignment horizontal="center" vertical="center"/>
    </xf>
    <xf numFmtId="0" fontId="4" fillId="0" borderId="10" xfId="0" applyFont="1" applyBorder="1" applyAlignment="1" applyProtection="1">
      <alignment horizontal="center" vertical="center" wrapText="1"/>
      <protection locked="0"/>
    </xf>
    <xf numFmtId="0" fontId="0" fillId="0" borderId="0" xfId="0"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center" wrapText="1"/>
    </xf>
    <xf numFmtId="0" fontId="6" fillId="0" borderId="10" xfId="0" applyFont="1" applyBorder="1" applyAlignment="1">
      <alignment horizontal="center" wrapText="1"/>
    </xf>
    <xf numFmtId="0" fontId="4" fillId="0" borderId="0" xfId="0" applyFont="1" applyAlignment="1">
      <alignment horizontal="left" wrapText="1"/>
    </xf>
    <xf numFmtId="0" fontId="6" fillId="0" borderId="0" xfId="0" applyFont="1" applyAlignment="1">
      <alignment horizontal="left" wrapText="1"/>
    </xf>
    <xf numFmtId="0" fontId="4" fillId="0" borderId="11" xfId="0" applyFont="1" applyBorder="1" applyAlignment="1">
      <alignment wrapText="1"/>
    </xf>
    <xf numFmtId="0" fontId="0" fillId="0" borderId="11" xfId="0" applyBorder="1" applyAlignment="1">
      <alignment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11" fillId="0" borderId="12" xfId="0" applyFont="1" applyBorder="1" applyAlignment="1">
      <alignment horizontal="center"/>
    </xf>
    <xf numFmtId="0" fontId="4" fillId="0" borderId="12" xfId="0" applyFont="1" applyBorder="1" applyAlignment="1">
      <alignment horizontal="center" wrapText="1"/>
    </xf>
    <xf numFmtId="0" fontId="4" fillId="0" borderId="11" xfId="0" applyFont="1" applyBorder="1" applyAlignment="1">
      <alignment horizontal="center" wrapText="1"/>
    </xf>
    <xf numFmtId="0" fontId="0" fillId="0" borderId="0" xfId="0"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65"/>
          <c:w val="0.946"/>
          <c:h val="0.79725"/>
        </c:manualLayout>
      </c:layout>
      <c:barChart>
        <c:barDir val="col"/>
        <c:grouping val="percentStacked"/>
        <c:varyColors val="0"/>
        <c:ser>
          <c:idx val="0"/>
          <c:order val="0"/>
          <c:tx>
            <c:strRef>
              <c:f>'TAV.7.17ok'!$B$4:$B$5</c:f>
              <c:strCache>
                <c:ptCount val="1"/>
                <c:pt idx="0">
                  <c:v>Voto di laurea 66-90</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'TAV.7.17ok'!$A$6:$A$11</c:f>
              <c:strCache/>
            </c:strRef>
          </c:cat>
          <c:val>
            <c:numRef>
              <c:f>'TAV.7.17ok'!$B$6:$B$11</c:f>
              <c:numCache/>
            </c:numRef>
          </c:val>
        </c:ser>
        <c:ser>
          <c:idx val="1"/>
          <c:order val="1"/>
          <c:tx>
            <c:strRef>
              <c:f>'TAV.7.17ok'!$C$4:$C$5</c:f>
              <c:strCache>
                <c:ptCount val="1"/>
                <c:pt idx="0">
                  <c:v>Voto di laurea 91-100</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'TAV.7.17ok'!$A$6:$A$11</c:f>
              <c:strCache/>
            </c:strRef>
          </c:cat>
          <c:val>
            <c:numRef>
              <c:f>'TAV.7.17ok'!$C$6:$C$11</c:f>
              <c:numCache/>
            </c:numRef>
          </c:val>
        </c:ser>
        <c:ser>
          <c:idx val="2"/>
          <c:order val="2"/>
          <c:tx>
            <c:strRef>
              <c:f>'TAV.7.17ok'!$D$4:$D$5</c:f>
              <c:strCache>
                <c:ptCount val="1"/>
                <c:pt idx="0">
                  <c:v>Voto di laurea 101-105</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'TAV.7.17ok'!$A$6:$A$11</c:f>
              <c:strCache/>
            </c:strRef>
          </c:cat>
          <c:val>
            <c:numRef>
              <c:f>'TAV.7.17ok'!$D$6:$D$11</c:f>
              <c:numCache/>
            </c:numRef>
          </c:val>
        </c:ser>
        <c:ser>
          <c:idx val="3"/>
          <c:order val="3"/>
          <c:tx>
            <c:strRef>
              <c:f>'TAV.7.17ok'!$E$4:$E$5</c:f>
              <c:strCache>
                <c:ptCount val="1"/>
                <c:pt idx="0">
                  <c:v>Voto di laurea 106-110</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'TAV.7.17ok'!$A$6:$A$11</c:f>
              <c:strCache/>
            </c:strRef>
          </c:cat>
          <c:val>
            <c:numRef>
              <c:f>'TAV.7.17ok'!$E$6:$E$11</c:f>
              <c:numCache/>
            </c:numRef>
          </c:val>
        </c:ser>
        <c:ser>
          <c:idx val="4"/>
          <c:order val="4"/>
          <c:tx>
            <c:strRef>
              <c:f>'TAV.7.17ok'!$F$4:$F$5</c:f>
              <c:strCache>
                <c:ptCount val="1"/>
                <c:pt idx="0">
                  <c:v>Voto di laurea 110 e lode</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'TAV.7.17ok'!$A$6:$A$11</c:f>
              <c:strCache/>
            </c:strRef>
          </c:cat>
          <c:val>
            <c:numRef>
              <c:f>'TAV.7.17ok'!$F$6:$F$11</c:f>
              <c:numCache/>
            </c:numRef>
          </c:val>
        </c:ser>
        <c:overlap val="100"/>
        <c:axId val="337325"/>
        <c:axId val="3035926"/>
      </c:barChart>
      <c:catAx>
        <c:axId val="3373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035926"/>
        <c:crosses val="autoZero"/>
        <c:auto val="1"/>
        <c:lblOffset val="100"/>
        <c:tickLblSkip val="1"/>
        <c:noMultiLvlLbl val="0"/>
      </c:catAx>
      <c:valAx>
        <c:axId val="30359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37325"/>
        <c:crossesAt val="1"/>
        <c:crossBetween val="between"/>
        <c:dispUnits/>
      </c:valAx>
      <c:spPr>
        <a:solidFill>
          <a:srgbClr val="FFFFCC"/>
        </a:solidFill>
        <a:ln w="12700">
          <a:solidFill>
            <a:srgbClr val="808080"/>
          </a:solidFill>
        </a:ln>
      </c:spPr>
    </c:plotArea>
    <c:legend>
      <c:legendPos val="b"/>
      <c:layout>
        <c:manualLayout>
          <c:xMode val="edge"/>
          <c:yMode val="edge"/>
          <c:x val="0.01975"/>
          <c:y val="0.848"/>
          <c:w val="0.97375"/>
          <c:h val="0.11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200025</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28575</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133350</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590550</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723900</xdr:colOff>
      <xdr:row>1</xdr:row>
      <xdr:rowOff>76200</xdr:rowOff>
    </xdr:to>
    <xdr:pic>
      <xdr:nvPicPr>
        <xdr:cNvPr id="1" name="Picture 1"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685800</xdr:colOff>
      <xdr:row>1</xdr:row>
      <xdr:rowOff>76200</xdr:rowOff>
    </xdr:to>
    <xdr:pic>
      <xdr:nvPicPr>
        <xdr:cNvPr id="1" name="Picture 1"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428625</xdr:colOff>
      <xdr:row>1</xdr:row>
      <xdr:rowOff>76200</xdr:rowOff>
    </xdr:to>
    <xdr:pic>
      <xdr:nvPicPr>
        <xdr:cNvPr id="1" name="Picture 1"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438150</xdr:colOff>
      <xdr:row>1</xdr:row>
      <xdr:rowOff>76200</xdr:rowOff>
    </xdr:to>
    <xdr:pic>
      <xdr:nvPicPr>
        <xdr:cNvPr id="1" name="Picture 3"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19050</xdr:rowOff>
    </xdr:from>
    <xdr:to>
      <xdr:col>8</xdr:col>
      <xdr:colOff>104775</xdr:colOff>
      <xdr:row>37</xdr:row>
      <xdr:rowOff>114300</xdr:rowOff>
    </xdr:to>
    <xdr:graphicFrame>
      <xdr:nvGraphicFramePr>
        <xdr:cNvPr id="1" name="Chart 1"/>
        <xdr:cNvGraphicFramePr/>
      </xdr:nvGraphicFramePr>
      <xdr:xfrm>
        <a:off x="0" y="4238625"/>
        <a:ext cx="5886450" cy="36576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9</xdr:col>
      <xdr:colOff>228600</xdr:colOff>
      <xdr:row>1</xdr:row>
      <xdr:rowOff>76200</xdr:rowOff>
    </xdr:to>
    <xdr:pic>
      <xdr:nvPicPr>
        <xdr:cNvPr id="2" name="Picture 2" descr="intestazionetabelle"/>
        <xdr:cNvPicPr preferRelativeResize="1">
          <a:picLocks noChangeAspect="1"/>
        </xdr:cNvPicPr>
      </xdr:nvPicPr>
      <xdr:blipFill>
        <a:blip r:embed="rId2"/>
        <a:stretch>
          <a:fillRect/>
        </a:stretch>
      </xdr:blipFill>
      <xdr:spPr>
        <a:xfrm>
          <a:off x="0" y="0"/>
          <a:ext cx="6619875" cy="1114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219075</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352425</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381000</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200025</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390525</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114300</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285750</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85725</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704850</xdr:colOff>
      <xdr:row>1</xdr:row>
      <xdr:rowOff>76200</xdr:rowOff>
    </xdr:to>
    <xdr:pic>
      <xdr:nvPicPr>
        <xdr:cNvPr id="1" name="Picture 2" descr="intestazionetabelle"/>
        <xdr:cNvPicPr preferRelativeResize="1">
          <a:picLocks noChangeAspect="1"/>
        </xdr:cNvPicPr>
      </xdr:nvPicPr>
      <xdr:blipFill>
        <a:blip r:embed="rId1"/>
        <a:stretch>
          <a:fillRect/>
        </a:stretch>
      </xdr:blipFill>
      <xdr:spPr>
        <a:xfrm>
          <a:off x="0" y="0"/>
          <a:ext cx="661987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P15"/>
  <sheetViews>
    <sheetView tabSelected="1" zoomScalePageLayoutView="0" workbookViewId="0" topLeftCell="A1">
      <selection activeCell="F33" sqref="F33"/>
    </sheetView>
  </sheetViews>
  <sheetFormatPr defaultColWidth="9.140625" defaultRowHeight="12.75"/>
  <cols>
    <col min="1" max="1" width="10.421875" style="33" customWidth="1"/>
    <col min="2" max="3" width="8.57421875" style="33" hidden="1" customWidth="1"/>
    <col min="4" max="4" width="0.13671875" style="33" customWidth="1"/>
    <col min="5" max="5" width="8.57421875" style="33" hidden="1" customWidth="1"/>
    <col min="6" max="16" width="8.57421875" style="33" customWidth="1"/>
    <col min="17" max="16384" width="9.140625" style="33" customWidth="1"/>
  </cols>
  <sheetData>
    <row r="1" s="23" customFormat="1" ht="81.75" customHeight="1"/>
    <row r="2" s="23" customFormat="1" ht="12.75"/>
    <row r="3" spans="1:16" ht="42" customHeight="1">
      <c r="A3" s="190" t="s">
        <v>18</v>
      </c>
      <c r="B3" s="190"/>
      <c r="C3" s="190"/>
      <c r="D3" s="190"/>
      <c r="E3" s="190"/>
      <c r="F3" s="190"/>
      <c r="G3" s="190"/>
      <c r="H3" s="190"/>
      <c r="I3" s="190"/>
      <c r="J3" s="190"/>
      <c r="K3" s="190"/>
      <c r="L3" s="190"/>
      <c r="M3" s="190"/>
      <c r="N3" s="190"/>
      <c r="O3" s="190"/>
      <c r="P3" s="190"/>
    </row>
    <row r="4" spans="1:16" ht="18.75" customHeight="1">
      <c r="A4" s="2"/>
      <c r="B4" s="3">
        <v>2001</v>
      </c>
      <c r="C4" s="3">
        <v>2002</v>
      </c>
      <c r="D4" s="3">
        <v>2003</v>
      </c>
      <c r="E4" s="3">
        <v>2004</v>
      </c>
      <c r="F4" s="3">
        <v>2005</v>
      </c>
      <c r="G4" s="3">
        <v>2006</v>
      </c>
      <c r="H4" s="3">
        <v>2007</v>
      </c>
      <c r="I4" s="3">
        <v>2008</v>
      </c>
      <c r="J4" s="3">
        <v>2009</v>
      </c>
      <c r="K4" s="3">
        <v>2010</v>
      </c>
      <c r="L4" s="3">
        <v>2011</v>
      </c>
      <c r="M4" s="3">
        <v>2012</v>
      </c>
      <c r="N4" s="3">
        <v>2013</v>
      </c>
      <c r="O4" s="3">
        <v>2014</v>
      </c>
      <c r="P4" s="3">
        <v>2015</v>
      </c>
    </row>
    <row r="5" spans="1:16" ht="12.75">
      <c r="A5" s="4" t="s">
        <v>0</v>
      </c>
      <c r="B5" s="5">
        <v>2406</v>
      </c>
      <c r="C5" s="5">
        <v>2490</v>
      </c>
      <c r="D5" s="5">
        <v>2483</v>
      </c>
      <c r="E5" s="5">
        <v>2610</v>
      </c>
      <c r="F5" s="5">
        <v>2670</v>
      </c>
      <c r="G5" s="5">
        <v>2713</v>
      </c>
      <c r="H5" s="5">
        <v>2602</v>
      </c>
      <c r="I5" s="46">
        <v>2673</v>
      </c>
      <c r="J5" s="46">
        <v>2982</v>
      </c>
      <c r="K5" s="46">
        <v>2998</v>
      </c>
      <c r="L5" s="46">
        <v>3286</v>
      </c>
      <c r="M5" s="46">
        <v>2936</v>
      </c>
      <c r="N5" s="46">
        <v>2492</v>
      </c>
      <c r="O5" s="46">
        <v>2672</v>
      </c>
      <c r="P5" s="46">
        <v>2609</v>
      </c>
    </row>
    <row r="7" ht="12.75">
      <c r="A7" s="23" t="s">
        <v>6</v>
      </c>
    </row>
    <row r="14" ht="12.75">
      <c r="A14" s="61"/>
    </row>
    <row r="15" ht="12.75">
      <c r="A15" s="61"/>
    </row>
  </sheetData>
  <sheetProtection/>
  <mergeCells count="1">
    <mergeCell ref="A3:P3"/>
  </mergeCells>
  <printOptions/>
  <pageMargins left="0.75" right="0.75" top="1" bottom="1" header="0.5" footer="0.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3:L30"/>
  <sheetViews>
    <sheetView zoomScalePageLayoutView="0" workbookViewId="0" topLeftCell="A1">
      <selection activeCell="A30" sqref="A30"/>
    </sheetView>
  </sheetViews>
  <sheetFormatPr defaultColWidth="9.140625" defaultRowHeight="12.75"/>
  <cols>
    <col min="1" max="1" width="19.421875" style="33" customWidth="1"/>
    <col min="2" max="7" width="11.7109375" style="33" customWidth="1"/>
    <col min="8" max="16384" width="9.140625" style="33" customWidth="1"/>
  </cols>
  <sheetData>
    <row r="1" s="23" customFormat="1" ht="81.75" customHeight="1"/>
    <row r="2" s="23" customFormat="1" ht="12.75"/>
    <row r="3" spans="1:7" s="23" customFormat="1" ht="24" customHeight="1">
      <c r="A3" s="193" t="s">
        <v>282</v>
      </c>
      <c r="B3" s="193"/>
      <c r="C3" s="193"/>
      <c r="D3" s="193"/>
      <c r="E3" s="193"/>
      <c r="F3" s="193"/>
      <c r="G3" s="193"/>
    </row>
    <row r="4" spans="1:7" s="48" customFormat="1" ht="66">
      <c r="A4" s="51" t="s">
        <v>46</v>
      </c>
      <c r="B4" s="55" t="s">
        <v>103</v>
      </c>
      <c r="C4" s="55" t="s">
        <v>104</v>
      </c>
      <c r="D4" s="55" t="s">
        <v>105</v>
      </c>
      <c r="E4" s="55" t="s">
        <v>106</v>
      </c>
      <c r="F4" s="55" t="s">
        <v>107</v>
      </c>
      <c r="G4" s="55" t="s">
        <v>108</v>
      </c>
    </row>
    <row r="5" spans="1:7" s="48" customFormat="1" ht="12.75">
      <c r="A5" s="52" t="s">
        <v>51</v>
      </c>
      <c r="B5" s="52">
        <v>158</v>
      </c>
      <c r="C5" s="52">
        <v>107</v>
      </c>
      <c r="D5" s="52">
        <v>131</v>
      </c>
      <c r="E5" s="52">
        <v>121</v>
      </c>
      <c r="F5" s="52">
        <v>129</v>
      </c>
      <c r="G5" s="52">
        <v>134</v>
      </c>
    </row>
    <row r="6" spans="1:7" s="48" customFormat="1" ht="12.75">
      <c r="A6" s="49" t="s">
        <v>52</v>
      </c>
      <c r="B6" s="49">
        <v>132</v>
      </c>
      <c r="C6" s="49">
        <v>124</v>
      </c>
      <c r="D6" s="49">
        <v>117</v>
      </c>
      <c r="E6" s="49">
        <v>122</v>
      </c>
      <c r="F6" s="49">
        <v>120</v>
      </c>
      <c r="G6" s="49">
        <v>105</v>
      </c>
    </row>
    <row r="7" spans="1:7" s="48" customFormat="1" ht="12.75">
      <c r="A7" s="49" t="s">
        <v>53</v>
      </c>
      <c r="B7" s="49">
        <v>138</v>
      </c>
      <c r="C7" s="49">
        <v>115</v>
      </c>
      <c r="D7" s="49">
        <v>110</v>
      </c>
      <c r="E7" s="49">
        <v>100</v>
      </c>
      <c r="F7" s="49">
        <v>125</v>
      </c>
      <c r="G7" s="49">
        <v>128</v>
      </c>
    </row>
    <row r="8" spans="1:7" s="48" customFormat="1" ht="12.75">
      <c r="A8" s="49" t="s">
        <v>54</v>
      </c>
      <c r="B8" s="49">
        <v>152</v>
      </c>
      <c r="C8" s="49">
        <v>93</v>
      </c>
      <c r="D8" s="49">
        <v>115</v>
      </c>
      <c r="E8" s="49">
        <v>122</v>
      </c>
      <c r="F8" s="49">
        <v>137</v>
      </c>
      <c r="G8" s="49">
        <v>133</v>
      </c>
    </row>
    <row r="9" spans="1:7" s="48" customFormat="1" ht="12.75">
      <c r="A9" s="49" t="s">
        <v>55</v>
      </c>
      <c r="B9" s="49">
        <v>137</v>
      </c>
      <c r="C9" s="49">
        <v>106</v>
      </c>
      <c r="D9" s="49">
        <v>98</v>
      </c>
      <c r="E9" s="49">
        <v>120</v>
      </c>
      <c r="F9" s="49">
        <v>103</v>
      </c>
      <c r="G9" s="49">
        <v>109</v>
      </c>
    </row>
    <row r="10" spans="1:7" s="48" customFormat="1" ht="6" customHeight="1">
      <c r="A10" s="49"/>
      <c r="B10" s="49"/>
      <c r="C10" s="49"/>
      <c r="D10" s="49"/>
      <c r="E10" s="49"/>
      <c r="F10" s="49"/>
      <c r="G10" s="49"/>
    </row>
    <row r="11" spans="1:7" s="48" customFormat="1" ht="12.75">
      <c r="A11" s="53" t="s">
        <v>56</v>
      </c>
      <c r="B11" s="54">
        <v>717</v>
      </c>
      <c r="C11" s="54">
        <v>545</v>
      </c>
      <c r="D11" s="54">
        <v>571</v>
      </c>
      <c r="E11" s="54">
        <v>585</v>
      </c>
      <c r="F11" s="54">
        <v>614</v>
      </c>
      <c r="G11" s="54">
        <v>609</v>
      </c>
    </row>
    <row r="12" s="48" customFormat="1" ht="3.75" customHeight="1"/>
    <row r="13" spans="1:7" s="48" customFormat="1" ht="76.5">
      <c r="A13" s="51" t="s">
        <v>46</v>
      </c>
      <c r="B13" s="55" t="s">
        <v>109</v>
      </c>
      <c r="C13" s="55" t="s">
        <v>110</v>
      </c>
      <c r="D13" s="55" t="s">
        <v>47</v>
      </c>
      <c r="E13" s="55" t="s">
        <v>48</v>
      </c>
      <c r="F13" s="64" t="s">
        <v>49</v>
      </c>
      <c r="G13" s="63" t="s">
        <v>50</v>
      </c>
    </row>
    <row r="14" spans="1:12" ht="12.75">
      <c r="A14" s="52" t="s">
        <v>51</v>
      </c>
      <c r="B14" s="52">
        <v>72</v>
      </c>
      <c r="C14" s="52">
        <v>133</v>
      </c>
      <c r="D14" s="52">
        <v>34</v>
      </c>
      <c r="E14" s="52">
        <v>20</v>
      </c>
      <c r="F14" s="52">
        <v>17</v>
      </c>
      <c r="G14" s="56">
        <f>SUM(B5:G5)+SUM(B14:F14)</f>
        <v>1056</v>
      </c>
      <c r="J14" s="48"/>
      <c r="K14" s="48"/>
      <c r="L14" s="48"/>
    </row>
    <row r="15" spans="1:12" ht="12.75">
      <c r="A15" s="49" t="s">
        <v>52</v>
      </c>
      <c r="B15" s="49">
        <v>78</v>
      </c>
      <c r="C15" s="49">
        <v>149</v>
      </c>
      <c r="D15" s="49">
        <v>38</v>
      </c>
      <c r="E15" s="49">
        <v>17</v>
      </c>
      <c r="F15" s="49">
        <v>17</v>
      </c>
      <c r="G15" s="50">
        <f aca="true" t="shared" si="0" ref="G15:G20">SUM(B6:G6)+SUM(B15:F15)</f>
        <v>1019</v>
      </c>
      <c r="J15" s="48"/>
      <c r="K15" s="48"/>
      <c r="L15" s="48"/>
    </row>
    <row r="16" spans="1:12" ht="12.75">
      <c r="A16" s="49" t="s">
        <v>53</v>
      </c>
      <c r="B16" s="49">
        <v>63</v>
      </c>
      <c r="C16" s="49">
        <v>121</v>
      </c>
      <c r="D16" s="49">
        <v>26</v>
      </c>
      <c r="E16" s="49">
        <v>19</v>
      </c>
      <c r="F16" s="49">
        <v>21</v>
      </c>
      <c r="G16" s="50">
        <f t="shared" si="0"/>
        <v>966</v>
      </c>
      <c r="J16" s="48"/>
      <c r="K16" s="48"/>
      <c r="L16" s="48"/>
    </row>
    <row r="17" spans="1:12" ht="12.75">
      <c r="A17" s="49" t="s">
        <v>54</v>
      </c>
      <c r="B17" s="49">
        <v>74</v>
      </c>
      <c r="C17" s="49">
        <v>140</v>
      </c>
      <c r="D17" s="49">
        <v>22</v>
      </c>
      <c r="E17" s="49">
        <v>20</v>
      </c>
      <c r="F17" s="49">
        <v>18</v>
      </c>
      <c r="G17" s="50">
        <f t="shared" si="0"/>
        <v>1026</v>
      </c>
      <c r="J17" s="48"/>
      <c r="K17" s="48"/>
      <c r="L17" s="48"/>
    </row>
    <row r="18" spans="1:12" ht="12.75">
      <c r="A18" s="49" t="s">
        <v>55</v>
      </c>
      <c r="B18" s="49">
        <v>83</v>
      </c>
      <c r="C18" s="49">
        <v>123</v>
      </c>
      <c r="D18" s="49">
        <v>24</v>
      </c>
      <c r="E18" s="49">
        <v>24</v>
      </c>
      <c r="F18" s="49">
        <v>22</v>
      </c>
      <c r="G18" s="50">
        <f t="shared" si="0"/>
        <v>949</v>
      </c>
      <c r="J18" s="48"/>
      <c r="K18" s="48"/>
      <c r="L18" s="48"/>
    </row>
    <row r="19" spans="7:12" s="62" customFormat="1" ht="6.75" customHeight="1">
      <c r="G19" s="83"/>
      <c r="J19" s="48"/>
      <c r="K19" s="48"/>
      <c r="L19" s="48"/>
    </row>
    <row r="20" spans="1:12" ht="12.75">
      <c r="A20" s="53" t="s">
        <v>56</v>
      </c>
      <c r="B20" s="54">
        <v>370</v>
      </c>
      <c r="C20" s="54">
        <v>666</v>
      </c>
      <c r="D20" s="54">
        <v>144</v>
      </c>
      <c r="E20" s="54">
        <v>100</v>
      </c>
      <c r="F20" s="54">
        <v>95</v>
      </c>
      <c r="G20" s="54">
        <f t="shared" si="0"/>
        <v>5016</v>
      </c>
      <c r="J20" s="48"/>
      <c r="K20" s="48"/>
      <c r="L20" s="48"/>
    </row>
    <row r="21" spans="10:12" ht="12.75">
      <c r="J21" s="48"/>
      <c r="K21" s="48"/>
      <c r="L21" s="48"/>
    </row>
    <row r="22" spans="1:12" ht="12.75">
      <c r="A22" s="33" t="s">
        <v>83</v>
      </c>
      <c r="J22" s="48"/>
      <c r="K22" s="48"/>
      <c r="L22" s="48"/>
    </row>
    <row r="23" spans="1:12" ht="12.75">
      <c r="A23" s="33" t="s">
        <v>79</v>
      </c>
      <c r="J23" s="48"/>
      <c r="K23" s="48"/>
      <c r="L23" s="48"/>
    </row>
    <row r="24" ht="12.75">
      <c r="A24" s="33" t="s">
        <v>76</v>
      </c>
    </row>
    <row r="25" ht="12.75">
      <c r="A25" s="33" t="s">
        <v>77</v>
      </c>
    </row>
    <row r="26" ht="12.75">
      <c r="A26" s="33" t="s">
        <v>78</v>
      </c>
    </row>
    <row r="27" ht="12.75">
      <c r="A27" s="33" t="s">
        <v>80</v>
      </c>
    </row>
    <row r="28" ht="12.75">
      <c r="A28" s="33" t="s">
        <v>81</v>
      </c>
    </row>
    <row r="29" ht="12.75">
      <c r="A29" s="33" t="s">
        <v>82</v>
      </c>
    </row>
    <row r="30" ht="12.75">
      <c r="A30" s="124" t="s">
        <v>259</v>
      </c>
    </row>
  </sheetData>
  <sheetProtection/>
  <mergeCells count="1">
    <mergeCell ref="A3:G3"/>
  </mergeCells>
  <printOptions/>
  <pageMargins left="0.75" right="0.75" top="1" bottom="1" header="0.5" footer="0.5"/>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3:H26"/>
  <sheetViews>
    <sheetView zoomScalePageLayoutView="0" workbookViewId="0" topLeftCell="A1">
      <selection activeCell="A4" sqref="A4"/>
    </sheetView>
  </sheetViews>
  <sheetFormatPr defaultColWidth="9.140625" defaultRowHeight="12.75"/>
  <cols>
    <col min="1" max="1" width="25.28125" style="33" customWidth="1"/>
    <col min="2" max="6" width="12.57421875" style="33" customWidth="1"/>
    <col min="7" max="16384" width="9.140625" style="33" customWidth="1"/>
  </cols>
  <sheetData>
    <row r="1" s="23" customFormat="1" ht="81.75" customHeight="1"/>
    <row r="2" s="23" customFormat="1" ht="12.75"/>
    <row r="3" spans="1:8" ht="27" customHeight="1">
      <c r="A3" s="193" t="s">
        <v>465</v>
      </c>
      <c r="B3" s="193"/>
      <c r="C3" s="193"/>
      <c r="D3" s="193"/>
      <c r="E3" s="193"/>
      <c r="F3" s="193"/>
      <c r="G3" s="23"/>
      <c r="H3" s="23"/>
    </row>
    <row r="4" spans="1:6" ht="33">
      <c r="A4" s="58" t="s">
        <v>57</v>
      </c>
      <c r="B4" s="64" t="s">
        <v>111</v>
      </c>
      <c r="C4" s="64" t="s">
        <v>112</v>
      </c>
      <c r="D4" s="64" t="s">
        <v>113</v>
      </c>
      <c r="E4" s="64" t="s">
        <v>114</v>
      </c>
      <c r="F4" s="64" t="s">
        <v>115</v>
      </c>
    </row>
    <row r="5" spans="1:6" ht="12.75">
      <c r="A5" s="49" t="s">
        <v>51</v>
      </c>
      <c r="B5" s="49">
        <v>97</v>
      </c>
      <c r="C5" s="49">
        <v>176</v>
      </c>
      <c r="D5" s="49">
        <v>118</v>
      </c>
      <c r="E5" s="49">
        <v>183</v>
      </c>
      <c r="F5" s="49">
        <v>215</v>
      </c>
    </row>
    <row r="6" spans="1:6" ht="12.75">
      <c r="A6" s="49" t="s">
        <v>52</v>
      </c>
      <c r="B6" s="49">
        <v>93</v>
      </c>
      <c r="C6" s="49">
        <v>174</v>
      </c>
      <c r="D6" s="49">
        <v>138</v>
      </c>
      <c r="E6" s="49">
        <v>129</v>
      </c>
      <c r="F6" s="49">
        <v>211</v>
      </c>
    </row>
    <row r="7" spans="1:6" ht="12.75">
      <c r="A7" s="49" t="s">
        <v>53</v>
      </c>
      <c r="B7" s="49">
        <v>72</v>
      </c>
      <c r="C7" s="49">
        <v>157</v>
      </c>
      <c r="D7" s="49">
        <v>104</v>
      </c>
      <c r="E7" s="49">
        <v>135</v>
      </c>
      <c r="F7" s="49">
        <v>215</v>
      </c>
    </row>
    <row r="8" spans="1:6" ht="4.5" customHeight="1">
      <c r="A8" s="49"/>
      <c r="B8" s="49"/>
      <c r="C8" s="49"/>
      <c r="D8" s="49"/>
      <c r="E8" s="49"/>
      <c r="F8" s="49"/>
    </row>
    <row r="9" spans="1:6" ht="12.75">
      <c r="A9" s="53" t="s">
        <v>56</v>
      </c>
      <c r="B9" s="54">
        <v>262</v>
      </c>
      <c r="C9" s="54">
        <v>507</v>
      </c>
      <c r="D9" s="54">
        <v>360</v>
      </c>
      <c r="E9" s="54">
        <v>447</v>
      </c>
      <c r="F9" s="57">
        <v>641</v>
      </c>
    </row>
    <row r="10" spans="1:6" ht="9" customHeight="1">
      <c r="A10" s="48"/>
      <c r="B10" s="48"/>
      <c r="C10" s="48"/>
      <c r="D10" s="48"/>
      <c r="E10" s="48"/>
      <c r="F10" s="48"/>
    </row>
    <row r="11" spans="1:6" ht="36" customHeight="1">
      <c r="A11" s="58" t="s">
        <v>57</v>
      </c>
      <c r="B11" s="64" t="s">
        <v>116</v>
      </c>
      <c r="C11" s="64" t="s">
        <v>117</v>
      </c>
      <c r="D11" s="64" t="s">
        <v>118</v>
      </c>
      <c r="E11" s="64" t="s">
        <v>58</v>
      </c>
      <c r="F11" s="64" t="s">
        <v>59</v>
      </c>
    </row>
    <row r="12" spans="1:6" ht="12.75">
      <c r="A12" s="49" t="s">
        <v>51</v>
      </c>
      <c r="B12" s="49">
        <v>95</v>
      </c>
      <c r="C12" s="49">
        <v>42</v>
      </c>
      <c r="D12" s="49">
        <v>91</v>
      </c>
      <c r="E12" s="49">
        <v>0</v>
      </c>
      <c r="F12" s="49">
        <f>SUM(B5:F5)+SUM(B12:E12)</f>
        <v>1017</v>
      </c>
    </row>
    <row r="13" spans="1:6" ht="12.75">
      <c r="A13" s="49" t="s">
        <v>52</v>
      </c>
      <c r="B13" s="49">
        <v>113</v>
      </c>
      <c r="C13" s="49">
        <v>50</v>
      </c>
      <c r="D13" s="49">
        <v>104</v>
      </c>
      <c r="E13" s="49">
        <v>22</v>
      </c>
      <c r="F13" s="49">
        <f>SUM(B6:F6)+SUM(B13:E13)</f>
        <v>1034</v>
      </c>
    </row>
    <row r="14" spans="1:6" ht="12.75">
      <c r="A14" s="49" t="s">
        <v>53</v>
      </c>
      <c r="B14" s="49">
        <v>113</v>
      </c>
      <c r="C14" s="49">
        <v>50</v>
      </c>
      <c r="D14" s="49">
        <v>112</v>
      </c>
      <c r="E14" s="49">
        <v>17</v>
      </c>
      <c r="F14" s="49">
        <f>SUM(B7:F7)+SUM(B14:E14)</f>
        <v>975</v>
      </c>
    </row>
    <row r="15" spans="1:6" s="60" customFormat="1" ht="3.75" customHeight="1">
      <c r="A15" s="59"/>
      <c r="B15" s="59"/>
      <c r="C15" s="59"/>
      <c r="D15" s="59"/>
      <c r="E15" s="59"/>
      <c r="F15" s="59"/>
    </row>
    <row r="16" spans="1:6" ht="12.75">
      <c r="A16" s="53" t="s">
        <v>56</v>
      </c>
      <c r="B16" s="54">
        <v>321</v>
      </c>
      <c r="C16" s="54">
        <v>142</v>
      </c>
      <c r="D16" s="54">
        <v>307</v>
      </c>
      <c r="E16" s="54">
        <v>39</v>
      </c>
      <c r="F16" s="54">
        <f>SUM(B9:F9)+SUM(B16:E16)</f>
        <v>3026</v>
      </c>
    </row>
    <row r="18" ht="12.75">
      <c r="A18" s="33" t="s">
        <v>84</v>
      </c>
    </row>
    <row r="19" ht="12.75">
      <c r="A19" s="33" t="s">
        <v>85</v>
      </c>
    </row>
    <row r="20" ht="12.75">
      <c r="A20" s="33" t="s">
        <v>86</v>
      </c>
    </row>
    <row r="21" ht="12.75">
      <c r="A21" s="33" t="s">
        <v>87</v>
      </c>
    </row>
    <row r="22" ht="12.75">
      <c r="A22" s="33" t="s">
        <v>88</v>
      </c>
    </row>
    <row r="23" ht="12.75">
      <c r="A23" s="33" t="s">
        <v>89</v>
      </c>
    </row>
    <row r="24" ht="12.75">
      <c r="A24" s="33" t="s">
        <v>90</v>
      </c>
    </row>
    <row r="25" ht="12.75">
      <c r="A25" s="33" t="s">
        <v>91</v>
      </c>
    </row>
    <row r="26" ht="12.75">
      <c r="A26" s="124" t="s">
        <v>260</v>
      </c>
    </row>
  </sheetData>
  <sheetProtection/>
  <mergeCells count="1">
    <mergeCell ref="A3:F3"/>
  </mergeCells>
  <printOptions/>
  <pageMargins left="0.75" right="0.75" top="1" bottom="1" header="0.5" footer="0.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Q21"/>
  <sheetViews>
    <sheetView zoomScalePageLayoutView="0" workbookViewId="0" topLeftCell="A1">
      <selection activeCell="H29" sqref="H29"/>
    </sheetView>
  </sheetViews>
  <sheetFormatPr defaultColWidth="9.140625" defaultRowHeight="12.75"/>
  <cols>
    <col min="1" max="1" width="46.421875" style="33" customWidth="1"/>
    <col min="2" max="2" width="4.28125" style="181" hidden="1" customWidth="1"/>
    <col min="3" max="6" width="8.7109375" style="33" customWidth="1"/>
    <col min="7" max="8" width="9.140625" style="33" customWidth="1"/>
    <col min="9" max="9" width="9.140625" style="84" customWidth="1"/>
    <col min="10" max="11" width="6.57421875" style="33" bestFit="1" customWidth="1"/>
    <col min="12" max="15" width="5.57421875" style="33" hidden="1" customWidth="1"/>
    <col min="16" max="16" width="0" style="33" hidden="1" customWidth="1"/>
    <col min="17" max="17" width="6.57421875" style="33" bestFit="1" customWidth="1"/>
    <col min="18" max="16384" width="9.140625" style="33" customWidth="1"/>
  </cols>
  <sheetData>
    <row r="1" s="23" customFormat="1" ht="81.75" customHeight="1">
      <c r="B1" s="174"/>
    </row>
    <row r="2" s="23" customFormat="1" ht="12.75">
      <c r="B2" s="174"/>
    </row>
    <row r="3" spans="1:17" ht="32.25" customHeight="1">
      <c r="A3" s="190" t="s">
        <v>285</v>
      </c>
      <c r="B3" s="190"/>
      <c r="C3" s="190"/>
      <c r="D3" s="190"/>
      <c r="E3" s="190"/>
      <c r="F3" s="190"/>
      <c r="G3" s="190"/>
      <c r="H3" s="190"/>
      <c r="I3" s="190"/>
      <c r="J3" s="190"/>
      <c r="K3" s="121"/>
      <c r="Q3" s="121"/>
    </row>
    <row r="4" spans="1:17" s="37" customFormat="1" ht="37.5" customHeight="1">
      <c r="A4" s="35"/>
      <c r="B4" s="178" t="s">
        <v>60</v>
      </c>
      <c r="C4" s="44" t="s">
        <v>61</v>
      </c>
      <c r="D4" s="44" t="s">
        <v>62</v>
      </c>
      <c r="E4" s="44" t="s">
        <v>63</v>
      </c>
      <c r="F4" s="44" t="s">
        <v>64</v>
      </c>
      <c r="G4" s="44" t="s">
        <v>66</v>
      </c>
      <c r="H4" s="44" t="s">
        <v>92</v>
      </c>
      <c r="I4" s="85" t="s">
        <v>217</v>
      </c>
      <c r="J4" s="44" t="s">
        <v>219</v>
      </c>
      <c r="K4" s="44" t="s">
        <v>253</v>
      </c>
      <c r="L4" s="36"/>
      <c r="M4" s="36"/>
      <c r="N4" s="36"/>
      <c r="O4" s="36"/>
      <c r="Q4" s="44" t="s">
        <v>283</v>
      </c>
    </row>
    <row r="5" spans="1:17" ht="15.75" customHeight="1">
      <c r="A5" s="47" t="s">
        <v>27</v>
      </c>
      <c r="B5" s="179">
        <v>1674</v>
      </c>
      <c r="C5" s="39">
        <v>1682</v>
      </c>
      <c r="D5" s="39">
        <v>1683</v>
      </c>
      <c r="E5" s="39">
        <v>1702</v>
      </c>
      <c r="F5" s="39">
        <v>1657</v>
      </c>
      <c r="G5" s="69">
        <v>1610</v>
      </c>
      <c r="H5" s="69">
        <v>1657</v>
      </c>
      <c r="I5" s="69">
        <v>1652</v>
      </c>
      <c r="J5" s="69">
        <v>1602</v>
      </c>
      <c r="K5" s="69">
        <v>1652</v>
      </c>
      <c r="L5" s="34">
        <f>SUM(G5:G7)+G11</f>
        <v>4338</v>
      </c>
      <c r="M5" s="34">
        <f>SUM(H5:H7)+H11</f>
        <v>4284</v>
      </c>
      <c r="N5" s="34">
        <f>SUM(I5:I7)+I11</f>
        <v>4315</v>
      </c>
      <c r="O5" s="34">
        <f>SUM(J5:J7)+J11</f>
        <v>4430</v>
      </c>
      <c r="P5" s="34">
        <f>SUM(K5:K7)+K11</f>
        <v>4627</v>
      </c>
      <c r="Q5" s="69">
        <v>1547</v>
      </c>
    </row>
    <row r="6" spans="1:17" ht="15.75" customHeight="1">
      <c r="A6" s="47" t="s">
        <v>28</v>
      </c>
      <c r="B6" s="179">
        <v>1252</v>
      </c>
      <c r="C6" s="39">
        <v>1352</v>
      </c>
      <c r="D6" s="39">
        <v>1436</v>
      </c>
      <c r="E6" s="39">
        <v>1469</v>
      </c>
      <c r="F6" s="39">
        <v>1434</v>
      </c>
      <c r="G6" s="69">
        <v>1388</v>
      </c>
      <c r="H6" s="69">
        <v>1359</v>
      </c>
      <c r="I6" s="69">
        <v>1352</v>
      </c>
      <c r="J6" s="69">
        <v>1390</v>
      </c>
      <c r="K6" s="69">
        <v>1487</v>
      </c>
      <c r="L6" s="34">
        <f>933+G10+G12+G16</f>
        <v>2698</v>
      </c>
      <c r="M6" s="34">
        <f>1026+H10+H12+H16</f>
        <v>2742</v>
      </c>
      <c r="N6" s="34">
        <f>996+I10+I12+I16</f>
        <v>2768</v>
      </c>
      <c r="O6" s="34">
        <f>984+J10+J12+J16</f>
        <v>2830</v>
      </c>
      <c r="P6" s="34">
        <f>984+K10+K12+K16</f>
        <v>2797</v>
      </c>
      <c r="Q6" s="69">
        <v>1575</v>
      </c>
    </row>
    <row r="7" spans="1:17" ht="15.75" customHeight="1">
      <c r="A7" s="47" t="s">
        <v>29</v>
      </c>
      <c r="B7" s="179">
        <v>654</v>
      </c>
      <c r="C7" s="39">
        <v>805</v>
      </c>
      <c r="D7" s="39">
        <v>905</v>
      </c>
      <c r="E7" s="39">
        <v>943</v>
      </c>
      <c r="F7" s="39">
        <v>917</v>
      </c>
      <c r="G7" s="69">
        <v>943</v>
      </c>
      <c r="H7" s="69">
        <v>909</v>
      </c>
      <c r="I7" s="69">
        <v>907</v>
      </c>
      <c r="J7" s="69">
        <v>967</v>
      </c>
      <c r="K7" s="69">
        <v>1003</v>
      </c>
      <c r="L7" s="34">
        <f>SUM(G13:G15)</f>
        <v>2128</v>
      </c>
      <c r="M7" s="34">
        <f>SUM(H13:H15)</f>
        <v>2135</v>
      </c>
      <c r="N7" s="34">
        <f>SUM(I13:I15)</f>
        <v>2033</v>
      </c>
      <c r="O7" s="34">
        <f>SUM(J13:J15)</f>
        <v>2052</v>
      </c>
      <c r="P7" s="34">
        <f>SUM(K13:K15)</f>
        <v>2049</v>
      </c>
      <c r="Q7" s="69">
        <v>1039</v>
      </c>
    </row>
    <row r="8" spans="1:17" ht="15.75" customHeight="1">
      <c r="A8" s="47" t="s">
        <v>31</v>
      </c>
      <c r="B8" s="179">
        <v>315</v>
      </c>
      <c r="C8" s="39">
        <v>295</v>
      </c>
      <c r="D8" s="39">
        <v>280</v>
      </c>
      <c r="E8" s="39">
        <v>329</v>
      </c>
      <c r="F8" s="39">
        <v>375</v>
      </c>
      <c r="G8" s="195" t="s">
        <v>93</v>
      </c>
      <c r="H8" s="195" t="s">
        <v>94</v>
      </c>
      <c r="I8" s="194" t="s">
        <v>218</v>
      </c>
      <c r="J8" s="194" t="s">
        <v>220</v>
      </c>
      <c r="K8" s="194" t="s">
        <v>254</v>
      </c>
      <c r="Q8" s="194" t="s">
        <v>284</v>
      </c>
    </row>
    <row r="9" spans="1:17" ht="15.75" customHeight="1">
      <c r="A9" s="47" t="s">
        <v>32</v>
      </c>
      <c r="B9" s="179">
        <v>455</v>
      </c>
      <c r="C9" s="39">
        <v>441</v>
      </c>
      <c r="D9" s="39">
        <v>460</v>
      </c>
      <c r="E9" s="39">
        <v>530</v>
      </c>
      <c r="F9" s="39">
        <v>536</v>
      </c>
      <c r="G9" s="195"/>
      <c r="H9" s="195"/>
      <c r="I9" s="194"/>
      <c r="J9" s="194"/>
      <c r="K9" s="194"/>
      <c r="Q9" s="194"/>
    </row>
    <row r="10" spans="1:17" ht="15.75" customHeight="1">
      <c r="A10" s="47" t="s">
        <v>33</v>
      </c>
      <c r="B10" s="179">
        <v>500</v>
      </c>
      <c r="C10" s="39">
        <v>516</v>
      </c>
      <c r="D10" s="39">
        <v>516</v>
      </c>
      <c r="E10" s="39">
        <v>560</v>
      </c>
      <c r="F10" s="39">
        <v>504</v>
      </c>
      <c r="G10" s="39">
        <v>452</v>
      </c>
      <c r="H10" s="39">
        <v>402</v>
      </c>
      <c r="I10" s="69">
        <v>351</v>
      </c>
      <c r="J10" s="69">
        <v>316</v>
      </c>
      <c r="K10" s="69">
        <v>234</v>
      </c>
      <c r="Q10" s="69">
        <v>198</v>
      </c>
    </row>
    <row r="11" spans="1:17" ht="15.75" customHeight="1">
      <c r="A11" s="47" t="s">
        <v>30</v>
      </c>
      <c r="B11" s="179">
        <v>185</v>
      </c>
      <c r="C11" s="39">
        <v>409</v>
      </c>
      <c r="D11" s="39">
        <v>397</v>
      </c>
      <c r="E11" s="39">
        <v>415</v>
      </c>
      <c r="F11" s="39">
        <v>422</v>
      </c>
      <c r="G11" s="39">
        <v>397</v>
      </c>
      <c r="H11" s="39">
        <v>359</v>
      </c>
      <c r="I11" s="69">
        <v>404</v>
      </c>
      <c r="J11" s="69">
        <v>471</v>
      </c>
      <c r="K11" s="69">
        <v>485</v>
      </c>
      <c r="Q11" s="69">
        <v>494</v>
      </c>
    </row>
    <row r="12" spans="1:17" ht="15.75" customHeight="1">
      <c r="A12" s="47" t="s">
        <v>34</v>
      </c>
      <c r="B12" s="179">
        <v>1093</v>
      </c>
      <c r="C12" s="39">
        <v>1184</v>
      </c>
      <c r="D12" s="39">
        <v>1172</v>
      </c>
      <c r="E12" s="39">
        <v>1153</v>
      </c>
      <c r="F12" s="39">
        <v>1147</v>
      </c>
      <c r="G12" s="39">
        <v>1131</v>
      </c>
      <c r="H12" s="39">
        <f>1036+90</f>
        <v>1126</v>
      </c>
      <c r="I12" s="69">
        <v>1220</v>
      </c>
      <c r="J12" s="69">
        <v>1301</v>
      </c>
      <c r="K12" s="69">
        <v>1332</v>
      </c>
      <c r="Q12" s="69">
        <v>1342</v>
      </c>
    </row>
    <row r="13" spans="1:17" ht="15.75" customHeight="1">
      <c r="A13" s="47" t="s">
        <v>44</v>
      </c>
      <c r="B13" s="179">
        <v>413</v>
      </c>
      <c r="C13" s="39">
        <v>388</v>
      </c>
      <c r="D13" s="39">
        <v>341</v>
      </c>
      <c r="E13" s="39">
        <v>371</v>
      </c>
      <c r="F13" s="39">
        <v>377</v>
      </c>
      <c r="G13" s="69">
        <v>442</v>
      </c>
      <c r="H13" s="69">
        <v>388</v>
      </c>
      <c r="I13" s="69">
        <v>283</v>
      </c>
      <c r="J13" s="69">
        <v>277</v>
      </c>
      <c r="K13" s="69">
        <v>285</v>
      </c>
      <c r="Q13" s="69">
        <v>266</v>
      </c>
    </row>
    <row r="14" spans="1:17" ht="15.75" customHeight="1">
      <c r="A14" s="47" t="s">
        <v>36</v>
      </c>
      <c r="B14" s="179">
        <v>642</v>
      </c>
      <c r="C14" s="39">
        <v>639</v>
      </c>
      <c r="D14" s="39">
        <v>601</v>
      </c>
      <c r="E14" s="39">
        <v>596</v>
      </c>
      <c r="F14" s="39">
        <v>608</v>
      </c>
      <c r="G14" s="69">
        <v>681</v>
      </c>
      <c r="H14" s="69">
        <v>720</v>
      </c>
      <c r="I14" s="69">
        <v>685</v>
      </c>
      <c r="J14" s="69">
        <v>667</v>
      </c>
      <c r="K14" s="69">
        <v>638</v>
      </c>
      <c r="Q14" s="69">
        <v>624</v>
      </c>
    </row>
    <row r="15" spans="1:17" ht="15.75" customHeight="1">
      <c r="A15" s="47" t="s">
        <v>37</v>
      </c>
      <c r="B15" s="179">
        <v>985</v>
      </c>
      <c r="C15" s="39">
        <v>989</v>
      </c>
      <c r="D15" s="39">
        <v>992</v>
      </c>
      <c r="E15" s="39">
        <v>969</v>
      </c>
      <c r="F15" s="39">
        <v>947</v>
      </c>
      <c r="G15" s="69">
        <v>1005</v>
      </c>
      <c r="H15" s="69">
        <f>987+40</f>
        <v>1027</v>
      </c>
      <c r="I15" s="69">
        <v>1065</v>
      </c>
      <c r="J15" s="69">
        <v>1108</v>
      </c>
      <c r="K15" s="69">
        <v>1126</v>
      </c>
      <c r="Q15" s="69">
        <v>1147</v>
      </c>
    </row>
    <row r="16" spans="1:17" ht="15.75" customHeight="1">
      <c r="A16" s="47" t="s">
        <v>35</v>
      </c>
      <c r="B16" s="179">
        <v>135</v>
      </c>
      <c r="C16" s="39">
        <v>158</v>
      </c>
      <c r="D16" s="39">
        <v>133</v>
      </c>
      <c r="E16" s="39">
        <v>150</v>
      </c>
      <c r="F16" s="39">
        <v>155</v>
      </c>
      <c r="G16" s="69">
        <v>182</v>
      </c>
      <c r="H16" s="69">
        <v>188</v>
      </c>
      <c r="I16" s="69">
        <v>201</v>
      </c>
      <c r="J16" s="69">
        <v>229</v>
      </c>
      <c r="K16" s="69">
        <v>247</v>
      </c>
      <c r="Q16" s="69">
        <v>261</v>
      </c>
    </row>
    <row r="17" spans="1:17" ht="12.75" customHeight="1">
      <c r="A17" s="4" t="s">
        <v>26</v>
      </c>
      <c r="B17" s="180">
        <v>8303</v>
      </c>
      <c r="C17" s="38">
        <v>8858</v>
      </c>
      <c r="D17" s="38">
        <f>SUM(D5:D16)</f>
        <v>8916</v>
      </c>
      <c r="E17" s="38">
        <f>SUM(E5:E16)</f>
        <v>9187</v>
      </c>
      <c r="F17" s="38">
        <f>SUM(F5:F16)</f>
        <v>9079</v>
      </c>
      <c r="G17" s="38">
        <v>9164</v>
      </c>
      <c r="H17" s="38">
        <v>9161</v>
      </c>
      <c r="I17" s="86">
        <f>SUM(I5:I16)+996</f>
        <v>9116</v>
      </c>
      <c r="J17" s="86">
        <f>SUM(J5:J16)+984</f>
        <v>9312</v>
      </c>
      <c r="K17" s="86">
        <f>SUM(K5:K16)+962</f>
        <v>9451</v>
      </c>
      <c r="Q17" s="86">
        <f>SUM(Q5:Q16)+936</f>
        <v>9429</v>
      </c>
    </row>
    <row r="18" ht="14.25">
      <c r="A18" s="72" t="s">
        <v>95</v>
      </c>
    </row>
    <row r="19" ht="14.25">
      <c r="A19" s="72" t="s">
        <v>255</v>
      </c>
    </row>
    <row r="20" ht="14.25">
      <c r="A20" s="72"/>
    </row>
    <row r="21" ht="14.25">
      <c r="A21" s="72"/>
    </row>
  </sheetData>
  <sheetProtection/>
  <mergeCells count="7">
    <mergeCell ref="Q8:Q9"/>
    <mergeCell ref="K8:K9"/>
    <mergeCell ref="J8:J9"/>
    <mergeCell ref="A3:J3"/>
    <mergeCell ref="G8:G9"/>
    <mergeCell ref="H8:H9"/>
    <mergeCell ref="I8:I9"/>
  </mergeCells>
  <printOptions/>
  <pageMargins left="0.75" right="0.75" top="1" bottom="1" header="0.5" footer="0.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3:Q45"/>
  <sheetViews>
    <sheetView zoomScalePageLayoutView="0" workbookViewId="0" topLeftCell="A1">
      <selection activeCell="A41" sqref="A41:M49"/>
    </sheetView>
  </sheetViews>
  <sheetFormatPr defaultColWidth="16.140625" defaultRowHeight="12.75"/>
  <cols>
    <col min="1" max="1" width="6.00390625" style="125" customWidth="1"/>
    <col min="2" max="2" width="14.421875" style="125" customWidth="1"/>
    <col min="3" max="5" width="10.57421875" style="125" customWidth="1"/>
    <col min="6" max="6" width="2.28125" style="125" customWidth="1"/>
    <col min="7" max="9" width="10.57421875" style="125" customWidth="1"/>
    <col min="10" max="10" width="2.28125" style="125" customWidth="1"/>
    <col min="11" max="11" width="11.00390625" style="125" customWidth="1"/>
    <col min="12" max="12" width="11.57421875" style="125" customWidth="1"/>
    <col min="13" max="13" width="12.7109375" style="125" customWidth="1"/>
    <col min="14" max="14" width="2.421875" style="125" customWidth="1"/>
    <col min="15" max="15" width="11.28125" style="125" customWidth="1"/>
    <col min="16" max="16" width="12.00390625" style="125" customWidth="1"/>
    <col min="17" max="17" width="12.57421875" style="125" customWidth="1"/>
    <col min="18" max="16384" width="16.140625" style="125" customWidth="1"/>
  </cols>
  <sheetData>
    <row r="1" s="23" customFormat="1" ht="81.75" customHeight="1"/>
    <row r="2" s="23" customFormat="1" ht="12.75"/>
    <row r="3" ht="12.75">
      <c r="A3" s="45" t="s">
        <v>275</v>
      </c>
    </row>
    <row r="4" spans="1:17" ht="23.25" customHeight="1">
      <c r="A4" s="126" t="s">
        <v>208</v>
      </c>
      <c r="B4" s="126" t="s">
        <v>264</v>
      </c>
      <c r="C4" s="196" t="s">
        <v>216</v>
      </c>
      <c r="D4" s="196"/>
      <c r="E4" s="196"/>
      <c r="F4" s="127"/>
      <c r="G4" s="196" t="s">
        <v>221</v>
      </c>
      <c r="H4" s="196"/>
      <c r="I4" s="196"/>
      <c r="J4" s="146"/>
      <c r="K4" s="196" t="s">
        <v>256</v>
      </c>
      <c r="L4" s="196"/>
      <c r="M4" s="196"/>
      <c r="N4" s="146"/>
      <c r="O4" s="196" t="s">
        <v>287</v>
      </c>
      <c r="P4" s="196"/>
      <c r="Q4" s="196"/>
    </row>
    <row r="5" spans="1:17" ht="24.75" customHeight="1">
      <c r="A5" s="128"/>
      <c r="B5" s="128"/>
      <c r="C5" s="160" t="s">
        <v>38</v>
      </c>
      <c r="D5" s="160" t="s">
        <v>39</v>
      </c>
      <c r="E5" s="160" t="s">
        <v>263</v>
      </c>
      <c r="F5" s="161"/>
      <c r="G5" s="160" t="s">
        <v>38</v>
      </c>
      <c r="H5" s="160" t="s">
        <v>39</v>
      </c>
      <c r="I5" s="160" t="s">
        <v>263</v>
      </c>
      <c r="J5" s="169"/>
      <c r="K5" s="160" t="s">
        <v>38</v>
      </c>
      <c r="L5" s="160" t="s">
        <v>39</v>
      </c>
      <c r="M5" s="160" t="s">
        <v>263</v>
      </c>
      <c r="O5" s="160" t="s">
        <v>38</v>
      </c>
      <c r="P5" s="160" t="s">
        <v>39</v>
      </c>
      <c r="Q5" s="160" t="s">
        <v>263</v>
      </c>
    </row>
    <row r="6" spans="1:17" s="132" customFormat="1" ht="12.75">
      <c r="A6" s="158" t="s">
        <v>204</v>
      </c>
      <c r="C6" s="130">
        <v>1699</v>
      </c>
      <c r="D6" s="130">
        <v>3158</v>
      </c>
      <c r="E6" s="165">
        <f>SUM(C6:D6)</f>
        <v>4857</v>
      </c>
      <c r="F6" s="130"/>
      <c r="G6" s="130">
        <f>SUM(G7:G9)</f>
        <v>1721</v>
      </c>
      <c r="H6" s="130">
        <f>SUM(H7:H9)</f>
        <v>3069</v>
      </c>
      <c r="I6" s="131">
        <f>SUM(G6:H6)</f>
        <v>4790</v>
      </c>
      <c r="K6" s="165">
        <v>1685</v>
      </c>
      <c r="L6" s="165">
        <v>3065</v>
      </c>
      <c r="M6" s="165">
        <f>SUM(K6:L6)</f>
        <v>4750</v>
      </c>
      <c r="O6" s="165">
        <v>1595</v>
      </c>
      <c r="P6" s="165">
        <v>2949</v>
      </c>
      <c r="Q6" s="165">
        <f>SUM(O6:P6)</f>
        <v>4544</v>
      </c>
    </row>
    <row r="7" spans="1:17" ht="12.75">
      <c r="A7" s="137"/>
      <c r="B7" s="134" t="s">
        <v>265</v>
      </c>
      <c r="C7" s="135">
        <v>520</v>
      </c>
      <c r="D7" s="136">
        <v>1023</v>
      </c>
      <c r="E7" s="166">
        <f>SUM(C7:D7)</f>
        <v>1543</v>
      </c>
      <c r="F7" s="135"/>
      <c r="G7" s="135">
        <v>500</v>
      </c>
      <c r="H7" s="135">
        <v>959</v>
      </c>
      <c r="I7" s="137">
        <f aca="true" t="shared" si="0" ref="I7:I20">SUM(G7:H7)</f>
        <v>1459</v>
      </c>
      <c r="K7" s="166">
        <v>445</v>
      </c>
      <c r="L7" s="166">
        <v>998</v>
      </c>
      <c r="M7" s="166">
        <f>SUM(K7:L7)</f>
        <v>1443</v>
      </c>
      <c r="O7" s="166">
        <v>432</v>
      </c>
      <c r="P7" s="166">
        <v>983</v>
      </c>
      <c r="Q7" s="166">
        <f>SUM(O7:P7)</f>
        <v>1415</v>
      </c>
    </row>
    <row r="8" spans="1:17" ht="12.75">
      <c r="A8" s="159"/>
      <c r="B8" s="134" t="s">
        <v>266</v>
      </c>
      <c r="C8" s="135">
        <v>35</v>
      </c>
      <c r="D8" s="135">
        <v>105</v>
      </c>
      <c r="E8" s="166">
        <f>SUM(C8:D8)</f>
        <v>140</v>
      </c>
      <c r="F8" s="136"/>
      <c r="G8" s="135">
        <v>51</v>
      </c>
      <c r="H8" s="135">
        <v>121</v>
      </c>
      <c r="I8" s="137">
        <f t="shared" si="0"/>
        <v>172</v>
      </c>
      <c r="K8" s="166">
        <v>44</v>
      </c>
      <c r="L8" s="166">
        <v>129</v>
      </c>
      <c r="M8" s="166">
        <f>SUM(K8:L8)</f>
        <v>173</v>
      </c>
      <c r="O8" s="166">
        <v>46</v>
      </c>
      <c r="P8" s="166">
        <v>133</v>
      </c>
      <c r="Q8" s="166">
        <f>SUM(O8:P8)</f>
        <v>179</v>
      </c>
    </row>
    <row r="9" spans="1:17" ht="12.75">
      <c r="A9" s="159"/>
      <c r="B9" s="134" t="s">
        <v>267</v>
      </c>
      <c r="C9" s="136">
        <v>1144</v>
      </c>
      <c r="D9" s="136">
        <v>2030</v>
      </c>
      <c r="E9" s="166">
        <f>SUM(C9:D9)</f>
        <v>3174</v>
      </c>
      <c r="F9" s="136"/>
      <c r="G9" s="136">
        <v>1170</v>
      </c>
      <c r="H9" s="136">
        <v>1989</v>
      </c>
      <c r="I9" s="138">
        <f t="shared" si="0"/>
        <v>3159</v>
      </c>
      <c r="K9" s="166">
        <v>1196</v>
      </c>
      <c r="L9" s="166">
        <v>1938</v>
      </c>
      <c r="M9" s="166">
        <f>SUM(K9:L9)</f>
        <v>3134</v>
      </c>
      <c r="O9" s="166">
        <v>1117</v>
      </c>
      <c r="P9" s="166">
        <v>1833</v>
      </c>
      <c r="Q9" s="166">
        <f>SUM(O9:P9)</f>
        <v>2950</v>
      </c>
    </row>
    <row r="10" spans="1:17" s="141" customFormat="1" ht="21.75" customHeight="1">
      <c r="A10" s="158" t="s">
        <v>205</v>
      </c>
      <c r="C10" s="140">
        <v>3137</v>
      </c>
      <c r="D10" s="140">
        <v>2104</v>
      </c>
      <c r="E10" s="165">
        <f aca="true" t="shared" si="1" ref="E10:E23">SUM(C10:D10)</f>
        <v>5241</v>
      </c>
      <c r="F10" s="140"/>
      <c r="G10" s="140">
        <f>SUM(G11:G13)</f>
        <v>3063</v>
      </c>
      <c r="H10" s="140">
        <f>SUM(H11:H13)</f>
        <v>1912</v>
      </c>
      <c r="I10" s="140">
        <f>SUM(G10:H10)</f>
        <v>4975</v>
      </c>
      <c r="K10" s="167">
        <v>2994</v>
      </c>
      <c r="L10" s="167">
        <v>1824</v>
      </c>
      <c r="M10" s="165">
        <f aca="true" t="shared" si="2" ref="M10:M23">SUM(K10:L10)</f>
        <v>4818</v>
      </c>
      <c r="O10" s="167">
        <v>2999</v>
      </c>
      <c r="P10" s="167">
        <v>1790</v>
      </c>
      <c r="Q10" s="165">
        <f aca="true" t="shared" si="3" ref="Q10:Q23">SUM(O10:P10)</f>
        <v>4789</v>
      </c>
    </row>
    <row r="11" spans="1:17" ht="12.75">
      <c r="A11" s="137"/>
      <c r="B11" s="134" t="s">
        <v>265</v>
      </c>
      <c r="C11" s="136">
        <v>2226</v>
      </c>
      <c r="D11" s="136">
        <v>1264</v>
      </c>
      <c r="E11" s="166">
        <f t="shared" si="1"/>
        <v>3490</v>
      </c>
      <c r="F11" s="136"/>
      <c r="G11" s="136">
        <v>2136</v>
      </c>
      <c r="H11" s="136">
        <v>1129</v>
      </c>
      <c r="I11" s="138">
        <f t="shared" si="0"/>
        <v>3265</v>
      </c>
      <c r="K11" s="170">
        <v>2095</v>
      </c>
      <c r="L11" s="170">
        <v>1043</v>
      </c>
      <c r="M11" s="166">
        <f t="shared" si="2"/>
        <v>3138</v>
      </c>
      <c r="O11" s="166">
        <v>2177</v>
      </c>
      <c r="P11" s="166">
        <v>1044</v>
      </c>
      <c r="Q11" s="166">
        <f t="shared" si="3"/>
        <v>3221</v>
      </c>
    </row>
    <row r="12" spans="1:17" ht="12.75">
      <c r="A12" s="159"/>
      <c r="B12" s="134" t="s">
        <v>266</v>
      </c>
      <c r="C12" s="135">
        <v>575</v>
      </c>
      <c r="D12" s="135">
        <v>381</v>
      </c>
      <c r="E12" s="166">
        <f t="shared" si="1"/>
        <v>956</v>
      </c>
      <c r="F12" s="135"/>
      <c r="G12" s="135">
        <v>567</v>
      </c>
      <c r="H12" s="135">
        <v>373</v>
      </c>
      <c r="I12" s="137">
        <f t="shared" si="0"/>
        <v>940</v>
      </c>
      <c r="K12" s="170">
        <v>552</v>
      </c>
      <c r="L12" s="170">
        <v>368</v>
      </c>
      <c r="M12" s="166">
        <f t="shared" si="2"/>
        <v>920</v>
      </c>
      <c r="O12" s="166">
        <v>495</v>
      </c>
      <c r="P12" s="166">
        <v>329</v>
      </c>
      <c r="Q12" s="166">
        <f t="shared" si="3"/>
        <v>824</v>
      </c>
    </row>
    <row r="13" spans="1:17" ht="12.75">
      <c r="A13" s="159"/>
      <c r="B13" s="134" t="s">
        <v>267</v>
      </c>
      <c r="C13" s="135">
        <v>336</v>
      </c>
      <c r="D13" s="135">
        <v>459</v>
      </c>
      <c r="E13" s="166">
        <f t="shared" si="1"/>
        <v>795</v>
      </c>
      <c r="F13" s="136"/>
      <c r="G13" s="135">
        <v>360</v>
      </c>
      <c r="H13" s="135">
        <v>410</v>
      </c>
      <c r="I13" s="137">
        <f t="shared" si="0"/>
        <v>770</v>
      </c>
      <c r="K13" s="170">
        <v>347</v>
      </c>
      <c r="L13" s="170">
        <v>413</v>
      </c>
      <c r="M13" s="166">
        <f t="shared" si="2"/>
        <v>760</v>
      </c>
      <c r="O13" s="166">
        <v>327</v>
      </c>
      <c r="P13" s="166">
        <v>417</v>
      </c>
      <c r="Q13" s="166">
        <f t="shared" si="3"/>
        <v>744</v>
      </c>
    </row>
    <row r="14" spans="1:17" s="141" customFormat="1" ht="21" customHeight="1">
      <c r="A14" s="158" t="s">
        <v>206</v>
      </c>
      <c r="C14" s="140">
        <v>2311</v>
      </c>
      <c r="D14" s="140">
        <v>2921</v>
      </c>
      <c r="E14" s="165">
        <f t="shared" si="1"/>
        <v>5232</v>
      </c>
      <c r="F14" s="140"/>
      <c r="G14" s="140">
        <f>SUM(G15:G17)</f>
        <v>2186</v>
      </c>
      <c r="H14" s="140">
        <f>SUM(H15:H17)</f>
        <v>2733</v>
      </c>
      <c r="I14" s="140">
        <f>SUM(G14:H14)</f>
        <v>4919</v>
      </c>
      <c r="K14" s="167">
        <v>2159</v>
      </c>
      <c r="L14" s="167">
        <v>2614</v>
      </c>
      <c r="M14" s="165">
        <f t="shared" si="2"/>
        <v>4773</v>
      </c>
      <c r="O14" s="167">
        <v>2181</v>
      </c>
      <c r="P14" s="167">
        <v>2440</v>
      </c>
      <c r="Q14" s="165">
        <f t="shared" si="3"/>
        <v>4621</v>
      </c>
    </row>
    <row r="15" spans="1:17" ht="12.75">
      <c r="A15" s="137"/>
      <c r="B15" s="134" t="s">
        <v>265</v>
      </c>
      <c r="C15" s="136">
        <v>1315</v>
      </c>
      <c r="D15" s="136">
        <v>1473</v>
      </c>
      <c r="E15" s="166">
        <f t="shared" si="1"/>
        <v>2788</v>
      </c>
      <c r="F15" s="136"/>
      <c r="G15" s="136">
        <v>1268</v>
      </c>
      <c r="H15" s="136">
        <v>1370</v>
      </c>
      <c r="I15" s="138">
        <f t="shared" si="0"/>
        <v>2638</v>
      </c>
      <c r="K15" s="170">
        <v>1278</v>
      </c>
      <c r="L15" s="170">
        <v>1360</v>
      </c>
      <c r="M15" s="166">
        <f t="shared" si="2"/>
        <v>2638</v>
      </c>
      <c r="O15" s="166">
        <v>1364</v>
      </c>
      <c r="P15" s="166">
        <v>1319</v>
      </c>
      <c r="Q15" s="166">
        <f t="shared" si="3"/>
        <v>2683</v>
      </c>
    </row>
    <row r="16" spans="1:17" ht="12.75">
      <c r="A16" s="159"/>
      <c r="B16" s="134" t="s">
        <v>266</v>
      </c>
      <c r="C16" s="135">
        <v>234</v>
      </c>
      <c r="D16" s="135">
        <v>283</v>
      </c>
      <c r="E16" s="166">
        <f t="shared" si="1"/>
        <v>517</v>
      </c>
      <c r="F16" s="136"/>
      <c r="G16" s="135">
        <v>223</v>
      </c>
      <c r="H16" s="135">
        <v>262</v>
      </c>
      <c r="I16" s="137">
        <f t="shared" si="0"/>
        <v>485</v>
      </c>
      <c r="K16" s="170">
        <v>221</v>
      </c>
      <c r="L16" s="170">
        <v>255</v>
      </c>
      <c r="M16" s="166">
        <f t="shared" si="2"/>
        <v>476</v>
      </c>
      <c r="O16" s="166">
        <v>231</v>
      </c>
      <c r="P16" s="166">
        <v>235</v>
      </c>
      <c r="Q16" s="166">
        <f t="shared" si="3"/>
        <v>466</v>
      </c>
    </row>
    <row r="17" spans="1:17" ht="12.75">
      <c r="A17" s="159"/>
      <c r="B17" s="134" t="s">
        <v>267</v>
      </c>
      <c r="C17" s="135">
        <v>762</v>
      </c>
      <c r="D17" s="136">
        <v>1165</v>
      </c>
      <c r="E17" s="166">
        <f t="shared" si="1"/>
        <v>1927</v>
      </c>
      <c r="F17" s="136"/>
      <c r="G17" s="135">
        <v>695</v>
      </c>
      <c r="H17" s="136">
        <v>1101</v>
      </c>
      <c r="I17" s="137">
        <f t="shared" si="0"/>
        <v>1796</v>
      </c>
      <c r="K17" s="170">
        <v>660</v>
      </c>
      <c r="L17" s="170">
        <v>999</v>
      </c>
      <c r="M17" s="166">
        <f t="shared" si="2"/>
        <v>1659</v>
      </c>
      <c r="O17" s="166">
        <v>586</v>
      </c>
      <c r="P17" s="166">
        <v>886</v>
      </c>
      <c r="Q17" s="166">
        <f t="shared" si="3"/>
        <v>1472</v>
      </c>
    </row>
    <row r="18" spans="1:17" s="141" customFormat="1" ht="22.5" customHeight="1">
      <c r="A18" s="158" t="s">
        <v>207</v>
      </c>
      <c r="C18" s="142">
        <v>301</v>
      </c>
      <c r="D18" s="140">
        <v>1025</v>
      </c>
      <c r="E18" s="165">
        <f t="shared" si="1"/>
        <v>1326</v>
      </c>
      <c r="F18" s="140"/>
      <c r="G18" s="142">
        <f>SUM(G19:G20)</f>
        <v>290</v>
      </c>
      <c r="H18" s="142">
        <f>SUM(H19:H20)</f>
        <v>1046</v>
      </c>
      <c r="I18" s="143">
        <f>SUM(G18:H18)</f>
        <v>1336</v>
      </c>
      <c r="K18" s="167">
        <v>286</v>
      </c>
      <c r="L18" s="167">
        <v>1149</v>
      </c>
      <c r="M18" s="165">
        <f t="shared" si="2"/>
        <v>1435</v>
      </c>
      <c r="O18" s="167">
        <v>339</v>
      </c>
      <c r="P18" s="167">
        <v>1304</v>
      </c>
      <c r="Q18" s="165">
        <f t="shared" si="3"/>
        <v>1643</v>
      </c>
    </row>
    <row r="19" spans="1:17" ht="12.75">
      <c r="A19" s="137"/>
      <c r="B19" s="134" t="s">
        <v>265</v>
      </c>
      <c r="C19" s="135">
        <v>234</v>
      </c>
      <c r="D19" s="135">
        <v>854</v>
      </c>
      <c r="E19" s="166">
        <f t="shared" si="1"/>
        <v>1088</v>
      </c>
      <c r="F19" s="135"/>
      <c r="G19" s="135">
        <v>229</v>
      </c>
      <c r="H19" s="135">
        <v>883</v>
      </c>
      <c r="I19" s="137">
        <f t="shared" si="0"/>
        <v>1112</v>
      </c>
      <c r="K19" s="166">
        <v>223</v>
      </c>
      <c r="L19" s="166">
        <v>941</v>
      </c>
      <c r="M19" s="166">
        <f t="shared" si="2"/>
        <v>1164</v>
      </c>
      <c r="O19" s="166">
        <v>259</v>
      </c>
      <c r="P19" s="166">
        <v>1089</v>
      </c>
      <c r="Q19" s="166">
        <f t="shared" si="3"/>
        <v>1348</v>
      </c>
    </row>
    <row r="20" spans="1:17" ht="12.75">
      <c r="A20" s="159"/>
      <c r="B20" s="134" t="s">
        <v>266</v>
      </c>
      <c r="C20" s="135">
        <v>67</v>
      </c>
      <c r="D20" s="135">
        <v>171</v>
      </c>
      <c r="E20" s="166">
        <f t="shared" si="1"/>
        <v>238</v>
      </c>
      <c r="F20" s="136"/>
      <c r="G20" s="135">
        <v>61</v>
      </c>
      <c r="H20" s="135">
        <v>163</v>
      </c>
      <c r="I20" s="137">
        <f t="shared" si="0"/>
        <v>224</v>
      </c>
      <c r="K20" s="166">
        <v>63</v>
      </c>
      <c r="L20" s="166">
        <v>208</v>
      </c>
      <c r="M20" s="166">
        <f t="shared" si="2"/>
        <v>271</v>
      </c>
      <c r="O20" s="166">
        <v>80</v>
      </c>
      <c r="P20" s="166">
        <v>215</v>
      </c>
      <c r="Q20" s="166">
        <f t="shared" si="3"/>
        <v>295</v>
      </c>
    </row>
    <row r="21" spans="1:17" s="141" customFormat="1" ht="12.75">
      <c r="A21" s="158" t="s">
        <v>268</v>
      </c>
      <c r="C21" s="140">
        <f>SUM(C6,C10,C14,C18)</f>
        <v>7448</v>
      </c>
      <c r="D21" s="140">
        <f>SUM(D6,D10,D14,D18)</f>
        <v>9208</v>
      </c>
      <c r="E21" s="131">
        <f t="shared" si="1"/>
        <v>16656</v>
      </c>
      <c r="F21" s="140"/>
      <c r="G21" s="140">
        <f>SUM(G6,G10,G14,G18)</f>
        <v>7260</v>
      </c>
      <c r="H21" s="140">
        <f>SUM(H6,H10,H14,H18)</f>
        <v>8760</v>
      </c>
      <c r="I21" s="131">
        <f>SUM(G21:H21)</f>
        <v>16020</v>
      </c>
      <c r="K21" s="140">
        <f>SUM(K6,K10,K14,K18)</f>
        <v>7124</v>
      </c>
      <c r="L21" s="140">
        <f>SUM(L6,L10,L14,L18)</f>
        <v>8652</v>
      </c>
      <c r="M21" s="131">
        <f t="shared" si="2"/>
        <v>15776</v>
      </c>
      <c r="O21" s="140">
        <f>SUM(O6,O10,O14,O18)</f>
        <v>7114</v>
      </c>
      <c r="P21" s="140">
        <f>SUM(P6,P10,P14,P18)</f>
        <v>8483</v>
      </c>
      <c r="Q21" s="131">
        <f t="shared" si="3"/>
        <v>15597</v>
      </c>
    </row>
    <row r="22" spans="1:17" ht="12.75">
      <c r="A22" s="133"/>
      <c r="B22" s="129" t="s">
        <v>265</v>
      </c>
      <c r="C22" s="138">
        <f>C7+C11+C15+C19</f>
        <v>4295</v>
      </c>
      <c r="D22" s="138">
        <f>D7+D11+D15+D19</f>
        <v>4614</v>
      </c>
      <c r="E22" s="138">
        <f>SUM(C22:D22)</f>
        <v>8909</v>
      </c>
      <c r="F22" s="138"/>
      <c r="G22" s="138">
        <f>G7+G11+G15+G19</f>
        <v>4133</v>
      </c>
      <c r="H22" s="138">
        <f>H7+H11+H15+H19</f>
        <v>4341</v>
      </c>
      <c r="I22" s="138">
        <f>SUM(G22:H22)</f>
        <v>8474</v>
      </c>
      <c r="K22" s="138">
        <f>K7+K11+K15+K19</f>
        <v>4041</v>
      </c>
      <c r="L22" s="138">
        <f>L7+L11+L15+L19</f>
        <v>4342</v>
      </c>
      <c r="M22" s="138">
        <f>SUM(K22:L22)</f>
        <v>8383</v>
      </c>
      <c r="O22" s="138">
        <f>O7+O11+O15+O19</f>
        <v>4232</v>
      </c>
      <c r="P22" s="138">
        <f>P7+P11+P15+P19</f>
        <v>4435</v>
      </c>
      <c r="Q22" s="138">
        <f>SUM(O22:P22)</f>
        <v>8667</v>
      </c>
    </row>
    <row r="23" spans="1:17" ht="12.75">
      <c r="A23" s="133"/>
      <c r="B23" s="129" t="s">
        <v>266</v>
      </c>
      <c r="C23" s="138">
        <f>C8+C12+C16+C20</f>
        <v>911</v>
      </c>
      <c r="D23" s="137">
        <f>D8+D12+D16+D20</f>
        <v>940</v>
      </c>
      <c r="E23" s="138">
        <f t="shared" si="1"/>
        <v>1851</v>
      </c>
      <c r="F23" s="137"/>
      <c r="G23" s="138">
        <f>G8+G12+G16+G20</f>
        <v>902</v>
      </c>
      <c r="H23" s="137">
        <f>H8+H12+H16+H20</f>
        <v>919</v>
      </c>
      <c r="I23" s="138">
        <f>SUM(G23:H23)</f>
        <v>1821</v>
      </c>
      <c r="K23" s="138">
        <f>K8+K12+K16+K20</f>
        <v>880</v>
      </c>
      <c r="L23" s="137">
        <f>L8+L12+L16+L20</f>
        <v>960</v>
      </c>
      <c r="M23" s="138">
        <f t="shared" si="2"/>
        <v>1840</v>
      </c>
      <c r="O23" s="138">
        <f>O8+O12+O16+O20</f>
        <v>852</v>
      </c>
      <c r="P23" s="137">
        <f>P8+P12+P16+P20</f>
        <v>912</v>
      </c>
      <c r="Q23" s="138">
        <f t="shared" si="3"/>
        <v>1764</v>
      </c>
    </row>
    <row r="24" spans="1:17" ht="14.25" customHeight="1">
      <c r="A24" s="133"/>
      <c r="B24" s="129" t="s">
        <v>267</v>
      </c>
      <c r="C24" s="138">
        <f>C9+C13+C17</f>
        <v>2242</v>
      </c>
      <c r="D24" s="138">
        <f>D9+D13+D17</f>
        <v>3654</v>
      </c>
      <c r="E24" s="138">
        <f>E9+E13+E17</f>
        <v>5896</v>
      </c>
      <c r="F24" s="138"/>
      <c r="G24" s="138">
        <f>G9+G13+G17</f>
        <v>2225</v>
      </c>
      <c r="H24" s="138">
        <f>H9+H13+H17</f>
        <v>3500</v>
      </c>
      <c r="I24" s="138">
        <f>I9+I13+I17</f>
        <v>5725</v>
      </c>
      <c r="K24" s="138">
        <f>K9+K13+K17</f>
        <v>2203</v>
      </c>
      <c r="L24" s="138">
        <f>L9+L13+L17</f>
        <v>3350</v>
      </c>
      <c r="M24" s="138">
        <f>M9+M13+M17</f>
        <v>5553</v>
      </c>
      <c r="O24" s="138">
        <f>O9+O13+O17</f>
        <v>2030</v>
      </c>
      <c r="P24" s="138">
        <f>P9+P13+P17</f>
        <v>3136</v>
      </c>
      <c r="Q24" s="138">
        <f>Q9+Q13+Q17</f>
        <v>5166</v>
      </c>
    </row>
    <row r="25" spans="1:17" ht="8.25" customHeight="1">
      <c r="A25" s="144"/>
      <c r="B25" s="144"/>
      <c r="C25" s="144"/>
      <c r="D25" s="144"/>
      <c r="E25" s="144"/>
      <c r="F25" s="144"/>
      <c r="G25" s="144"/>
      <c r="H25" s="144"/>
      <c r="I25" s="168"/>
      <c r="J25" s="168"/>
      <c r="K25" s="144"/>
      <c r="L25" s="144"/>
      <c r="M25" s="144"/>
      <c r="N25" s="144"/>
      <c r="O25" s="144"/>
      <c r="P25" s="144"/>
      <c r="Q25" s="144"/>
    </row>
    <row r="27" ht="12.75">
      <c r="A27" s="73" t="s">
        <v>96</v>
      </c>
    </row>
    <row r="28" ht="12.75">
      <c r="A28" s="88" t="s">
        <v>286</v>
      </c>
    </row>
    <row r="30" spans="1:7" ht="12.75">
      <c r="A30" t="s">
        <v>97</v>
      </c>
      <c r="B30" s="33"/>
      <c r="C30" s="33"/>
      <c r="D30" s="33"/>
      <c r="E30" s="33"/>
      <c r="F30" s="33"/>
      <c r="G30" s="33"/>
    </row>
    <row r="31" spans="1:7" ht="12.75">
      <c r="A31" s="197" t="s">
        <v>98</v>
      </c>
      <c r="B31" s="197"/>
      <c r="C31" s="197"/>
      <c r="D31" s="197"/>
      <c r="E31" s="197"/>
      <c r="F31" s="197"/>
      <c r="G31" s="197"/>
    </row>
    <row r="32" spans="1:7" ht="12.75">
      <c r="A32" t="s">
        <v>99</v>
      </c>
      <c r="B32" s="33"/>
      <c r="C32" s="33"/>
      <c r="D32" s="33"/>
      <c r="E32" s="33"/>
      <c r="F32" s="33"/>
      <c r="G32" s="33"/>
    </row>
    <row r="33" spans="1:7" ht="12.75">
      <c r="A33" s="33"/>
      <c r="B33" s="33"/>
      <c r="C33" s="33"/>
      <c r="D33" s="33"/>
      <c r="E33" s="33"/>
      <c r="F33" s="33"/>
      <c r="G33" s="33"/>
    </row>
    <row r="34" spans="1:7" ht="12.75">
      <c r="A34" s="120" t="s">
        <v>252</v>
      </c>
      <c r="B34" s="33"/>
      <c r="C34" s="33"/>
      <c r="D34" s="33"/>
      <c r="E34" s="33"/>
      <c r="F34" s="33"/>
      <c r="G34" s="33"/>
    </row>
    <row r="35" spans="1:7" ht="12.75">
      <c r="A35" t="s">
        <v>246</v>
      </c>
      <c r="B35" s="33"/>
      <c r="C35" s="33"/>
      <c r="D35" s="33"/>
      <c r="E35" s="33"/>
      <c r="F35" s="33"/>
      <c r="G35" s="33"/>
    </row>
    <row r="36" spans="1:7" ht="12.75">
      <c r="A36" t="s">
        <v>247</v>
      </c>
      <c r="B36" s="33"/>
      <c r="C36" s="33"/>
      <c r="D36" s="33"/>
      <c r="E36" s="33"/>
      <c r="F36" s="33"/>
      <c r="G36" s="33"/>
    </row>
    <row r="37" spans="1:7" ht="12.75">
      <c r="A37" t="s">
        <v>248</v>
      </c>
      <c r="B37" s="33"/>
      <c r="C37" s="33"/>
      <c r="D37" s="33"/>
      <c r="E37" s="33"/>
      <c r="F37" s="33"/>
      <c r="G37" s="33"/>
    </row>
    <row r="38" spans="1:7" ht="12.75">
      <c r="A38" s="119" t="s">
        <v>249</v>
      </c>
      <c r="B38" s="33"/>
      <c r="C38" s="33"/>
      <c r="D38" s="33"/>
      <c r="E38" s="33"/>
      <c r="F38" s="33"/>
      <c r="G38" s="33"/>
    </row>
    <row r="39" spans="1:7" ht="12.75">
      <c r="A39" s="119" t="s">
        <v>250</v>
      </c>
      <c r="B39" s="33"/>
      <c r="C39" s="33"/>
      <c r="D39" s="33"/>
      <c r="E39" s="33"/>
      <c r="F39" s="33"/>
      <c r="G39" s="33"/>
    </row>
    <row r="40" spans="1:7" ht="12.75">
      <c r="A40" s="119" t="s">
        <v>251</v>
      </c>
      <c r="B40" s="33"/>
      <c r="C40" s="33"/>
      <c r="D40" s="33"/>
      <c r="E40" s="33"/>
      <c r="F40" s="33"/>
      <c r="G40" s="33"/>
    </row>
    <row r="41" spans="1:7" ht="12.75">
      <c r="A41" s="33"/>
      <c r="B41" s="33"/>
      <c r="C41" s="33"/>
      <c r="D41" s="33"/>
      <c r="E41" s="33"/>
      <c r="F41" s="33"/>
      <c r="G41" s="33"/>
    </row>
    <row r="42" spans="1:7" ht="12.75">
      <c r="A42" s="88"/>
      <c r="B42" s="33"/>
      <c r="C42" s="33"/>
      <c r="D42" s="33"/>
      <c r="E42" s="33"/>
      <c r="F42" s="33"/>
      <c r="G42" s="33"/>
    </row>
    <row r="43" spans="1:7" ht="12.75">
      <c r="A43" s="33"/>
      <c r="B43" s="33"/>
      <c r="C43" s="33"/>
      <c r="D43" s="33"/>
      <c r="E43" s="33"/>
      <c r="F43" s="33"/>
      <c r="G43" s="33"/>
    </row>
    <row r="45" ht="12.75">
      <c r="D45" s="141"/>
    </row>
  </sheetData>
  <sheetProtection/>
  <mergeCells count="5">
    <mergeCell ref="O4:Q4"/>
    <mergeCell ref="C4:E4"/>
    <mergeCell ref="G4:I4"/>
    <mergeCell ref="A31:G31"/>
    <mergeCell ref="K4:M4"/>
  </mergeCells>
  <printOptions/>
  <pageMargins left="0.5" right="0.5" top="1" bottom="1" header="0.5" footer="0.5"/>
  <pageSetup fitToHeight="0" fitToWidth="0"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3:M31"/>
  <sheetViews>
    <sheetView zoomScalePageLayoutView="0" workbookViewId="0" topLeftCell="A1">
      <selection activeCell="E28" sqref="E28"/>
    </sheetView>
  </sheetViews>
  <sheetFormatPr defaultColWidth="16.140625" defaultRowHeight="12.75"/>
  <cols>
    <col min="1" max="1" width="6.140625" style="125" customWidth="1"/>
    <col min="2" max="2" width="14.7109375" style="125" bestFit="1" customWidth="1"/>
    <col min="3" max="5" width="10.57421875" style="125" customWidth="1"/>
    <col min="6" max="6" width="2.28125" style="125" customWidth="1"/>
    <col min="7" max="9" width="10.57421875" style="125" customWidth="1"/>
    <col min="10" max="10" width="2.421875" style="125" customWidth="1"/>
    <col min="11" max="11" width="11.00390625" style="125" customWidth="1"/>
    <col min="12" max="12" width="11.140625" style="125" customWidth="1"/>
    <col min="13" max="13" width="11.421875" style="125" customWidth="1"/>
    <col min="14" max="16384" width="16.140625" style="125" customWidth="1"/>
  </cols>
  <sheetData>
    <row r="1" s="23" customFormat="1" ht="81.75" customHeight="1"/>
    <row r="2" s="23" customFormat="1" ht="12.75"/>
    <row r="3" ht="12.75">
      <c r="A3" s="45" t="s">
        <v>274</v>
      </c>
    </row>
    <row r="4" spans="1:13" ht="23.25" customHeight="1">
      <c r="A4" s="126" t="s">
        <v>208</v>
      </c>
      <c r="B4" s="126" t="s">
        <v>264</v>
      </c>
      <c r="C4" s="196" t="s">
        <v>75</v>
      </c>
      <c r="D4" s="196"/>
      <c r="E4" s="196"/>
      <c r="F4" s="127"/>
      <c r="G4" s="196" t="s">
        <v>216</v>
      </c>
      <c r="H4" s="196"/>
      <c r="I4" s="196"/>
      <c r="J4" s="146"/>
      <c r="K4" s="196" t="s">
        <v>221</v>
      </c>
      <c r="L4" s="196"/>
      <c r="M4" s="196"/>
    </row>
    <row r="5" spans="1:13" ht="24.75" customHeight="1">
      <c r="A5" s="128"/>
      <c r="B5" s="128"/>
      <c r="C5" s="160" t="s">
        <v>38</v>
      </c>
      <c r="D5" s="160" t="s">
        <v>39</v>
      </c>
      <c r="E5" s="160" t="s">
        <v>263</v>
      </c>
      <c r="F5" s="161"/>
      <c r="G5" s="160" t="s">
        <v>38</v>
      </c>
      <c r="H5" s="160" t="s">
        <v>39</v>
      </c>
      <c r="I5" s="160" t="s">
        <v>263</v>
      </c>
      <c r="K5" s="160" t="s">
        <v>38</v>
      </c>
      <c r="L5" s="160" t="s">
        <v>39</v>
      </c>
      <c r="M5" s="160" t="s">
        <v>263</v>
      </c>
    </row>
    <row r="6" spans="1:13" s="132" customFormat="1" ht="12.75">
      <c r="A6" s="157" t="s">
        <v>204</v>
      </c>
      <c r="B6" s="129"/>
      <c r="C6" s="130">
        <f>SUM(C7:C9)</f>
        <v>229</v>
      </c>
      <c r="D6" s="130">
        <f>SUM(D7:D9)</f>
        <v>499</v>
      </c>
      <c r="E6" s="131">
        <f>SUM(C6:D6)</f>
        <v>728</v>
      </c>
      <c r="F6" s="130"/>
      <c r="G6" s="130">
        <f>SUM(G7:G9)</f>
        <v>250</v>
      </c>
      <c r="H6" s="130">
        <f>SUM(H7:H9)</f>
        <v>581</v>
      </c>
      <c r="I6" s="131">
        <f>SUM(G6:H6)</f>
        <v>831</v>
      </c>
      <c r="K6" s="171">
        <f>SUM(K7:K9)</f>
        <v>269</v>
      </c>
      <c r="L6" s="171">
        <f>SUM(L7:L9)</f>
        <v>566</v>
      </c>
      <c r="M6" s="171">
        <f>SUM(K6:L6)</f>
        <v>835</v>
      </c>
    </row>
    <row r="7" spans="1:13" ht="12.75">
      <c r="A7" s="137"/>
      <c r="B7" s="134" t="s">
        <v>265</v>
      </c>
      <c r="C7" s="175">
        <v>136</v>
      </c>
      <c r="D7" s="176">
        <v>292</v>
      </c>
      <c r="E7" s="138">
        <f aca="true" t="shared" si="0" ref="E7:E21">SUM(C7:D7)</f>
        <v>428</v>
      </c>
      <c r="F7" s="135"/>
      <c r="G7" s="135">
        <v>138</v>
      </c>
      <c r="H7" s="135">
        <v>313</v>
      </c>
      <c r="I7" s="138">
        <f aca="true" t="shared" si="1" ref="I7:I23">SUM(G7:H7)</f>
        <v>451</v>
      </c>
      <c r="K7" s="170">
        <v>138</v>
      </c>
      <c r="L7" s="170">
        <v>219</v>
      </c>
      <c r="M7" s="170">
        <f aca="true" t="shared" si="2" ref="M7:M20">SUM(K7:L7)</f>
        <v>357</v>
      </c>
    </row>
    <row r="8" spans="1:13" ht="12.75">
      <c r="A8" s="162"/>
      <c r="B8" s="134" t="s">
        <v>266</v>
      </c>
      <c r="C8" s="175">
        <v>13</v>
      </c>
      <c r="D8" s="175">
        <v>28</v>
      </c>
      <c r="E8" s="138">
        <f t="shared" si="0"/>
        <v>41</v>
      </c>
      <c r="F8" s="136"/>
      <c r="G8" s="135">
        <v>11</v>
      </c>
      <c r="H8" s="135">
        <v>27</v>
      </c>
      <c r="I8" s="138">
        <f t="shared" si="1"/>
        <v>38</v>
      </c>
      <c r="K8" s="170">
        <v>16</v>
      </c>
      <c r="L8" s="170">
        <v>46</v>
      </c>
      <c r="M8" s="170">
        <f t="shared" si="2"/>
        <v>62</v>
      </c>
    </row>
    <row r="9" spans="1:13" ht="12.75">
      <c r="A9" s="162"/>
      <c r="B9" s="134" t="s">
        <v>267</v>
      </c>
      <c r="C9" s="176">
        <v>80</v>
      </c>
      <c r="D9" s="176">
        <v>179</v>
      </c>
      <c r="E9" s="138">
        <f t="shared" si="0"/>
        <v>259</v>
      </c>
      <c r="F9" s="136"/>
      <c r="G9" s="136">
        <v>101</v>
      </c>
      <c r="H9" s="136">
        <v>241</v>
      </c>
      <c r="I9" s="138">
        <f t="shared" si="1"/>
        <v>342</v>
      </c>
      <c r="K9" s="170">
        <v>115</v>
      </c>
      <c r="L9" s="170">
        <v>301</v>
      </c>
      <c r="M9" s="170">
        <f t="shared" si="2"/>
        <v>416</v>
      </c>
    </row>
    <row r="10" spans="1:13" s="141" customFormat="1" ht="21.75" customHeight="1">
      <c r="A10" s="163" t="s">
        <v>205</v>
      </c>
      <c r="B10" s="139"/>
      <c r="C10" s="140">
        <f>SUM(C11:C13)</f>
        <v>570</v>
      </c>
      <c r="D10" s="140">
        <f>SUM(D11:D13)</f>
        <v>470</v>
      </c>
      <c r="E10" s="131">
        <f t="shared" si="0"/>
        <v>1040</v>
      </c>
      <c r="F10" s="140"/>
      <c r="G10" s="140">
        <f>SUM(G11:G13)</f>
        <v>575</v>
      </c>
      <c r="H10" s="140">
        <f>SUM(H11:H13)</f>
        <v>514</v>
      </c>
      <c r="I10" s="131">
        <f t="shared" si="1"/>
        <v>1089</v>
      </c>
      <c r="K10" s="167">
        <f>SUM(K11:K13)</f>
        <v>545</v>
      </c>
      <c r="L10" s="167">
        <f>SUM(L11:L13)</f>
        <v>476</v>
      </c>
      <c r="M10" s="171">
        <f t="shared" si="2"/>
        <v>1021</v>
      </c>
    </row>
    <row r="11" spans="1:13" ht="12.75">
      <c r="A11" s="137"/>
      <c r="B11" s="134" t="s">
        <v>265</v>
      </c>
      <c r="C11" s="176">
        <v>298</v>
      </c>
      <c r="D11" s="176">
        <v>260</v>
      </c>
      <c r="E11" s="138">
        <f t="shared" si="0"/>
        <v>558</v>
      </c>
      <c r="F11" s="136"/>
      <c r="G11" s="136">
        <v>365</v>
      </c>
      <c r="H11" s="136">
        <v>275</v>
      </c>
      <c r="I11" s="138">
        <f t="shared" si="1"/>
        <v>640</v>
      </c>
      <c r="K11" s="170">
        <v>327</v>
      </c>
      <c r="L11" s="170">
        <v>274</v>
      </c>
      <c r="M11" s="170">
        <f t="shared" si="2"/>
        <v>601</v>
      </c>
    </row>
    <row r="12" spans="1:13" ht="12.75">
      <c r="A12" s="162"/>
      <c r="B12" s="134" t="s">
        <v>266</v>
      </c>
      <c r="C12" s="175">
        <v>209</v>
      </c>
      <c r="D12" s="175">
        <v>119</v>
      </c>
      <c r="E12" s="138">
        <f t="shared" si="0"/>
        <v>328</v>
      </c>
      <c r="F12" s="135"/>
      <c r="G12" s="135">
        <v>161</v>
      </c>
      <c r="H12" s="135">
        <v>145</v>
      </c>
      <c r="I12" s="138">
        <f t="shared" si="1"/>
        <v>306</v>
      </c>
      <c r="K12" s="170">
        <v>173</v>
      </c>
      <c r="L12" s="170">
        <v>140</v>
      </c>
      <c r="M12" s="170">
        <f t="shared" si="2"/>
        <v>313</v>
      </c>
    </row>
    <row r="13" spans="1:13" ht="12.75">
      <c r="A13" s="162"/>
      <c r="B13" s="134" t="s">
        <v>267</v>
      </c>
      <c r="C13" s="175">
        <v>63</v>
      </c>
      <c r="D13" s="175">
        <v>91</v>
      </c>
      <c r="E13" s="138">
        <f t="shared" si="0"/>
        <v>154</v>
      </c>
      <c r="F13" s="136"/>
      <c r="G13" s="135">
        <v>49</v>
      </c>
      <c r="H13" s="135">
        <v>94</v>
      </c>
      <c r="I13" s="138">
        <f t="shared" si="1"/>
        <v>143</v>
      </c>
      <c r="K13" s="170">
        <v>45</v>
      </c>
      <c r="L13" s="170">
        <v>62</v>
      </c>
      <c r="M13" s="170">
        <f t="shared" si="2"/>
        <v>107</v>
      </c>
    </row>
    <row r="14" spans="1:13" s="141" customFormat="1" ht="21" customHeight="1">
      <c r="A14" s="163" t="s">
        <v>206</v>
      </c>
      <c r="B14" s="139"/>
      <c r="C14" s="140">
        <f>SUM(C15:C17)</f>
        <v>335</v>
      </c>
      <c r="D14" s="140">
        <f>SUM(D15:D17)</f>
        <v>497</v>
      </c>
      <c r="E14" s="131">
        <f t="shared" si="0"/>
        <v>832</v>
      </c>
      <c r="F14" s="140"/>
      <c r="G14" s="140">
        <f>SUM(G15:G17)</f>
        <v>346</v>
      </c>
      <c r="H14" s="140">
        <f>SUM(H15:H17)</f>
        <v>489</v>
      </c>
      <c r="I14" s="131">
        <f t="shared" si="1"/>
        <v>835</v>
      </c>
      <c r="K14" s="167">
        <f>SUM(K15:K17)</f>
        <v>316</v>
      </c>
      <c r="L14" s="167">
        <f>SUM(L15:L17)</f>
        <v>475</v>
      </c>
      <c r="M14" s="171">
        <f t="shared" si="2"/>
        <v>791</v>
      </c>
    </row>
    <row r="15" spans="1:13" ht="12.75">
      <c r="A15" s="137"/>
      <c r="B15" s="134" t="s">
        <v>265</v>
      </c>
      <c r="C15" s="176">
        <v>201</v>
      </c>
      <c r="D15" s="176">
        <v>295</v>
      </c>
      <c r="E15" s="138">
        <f t="shared" si="0"/>
        <v>496</v>
      </c>
      <c r="F15" s="136"/>
      <c r="G15" s="136">
        <v>188</v>
      </c>
      <c r="H15" s="136">
        <v>284</v>
      </c>
      <c r="I15" s="138">
        <f t="shared" si="1"/>
        <v>472</v>
      </c>
      <c r="K15" s="170">
        <v>173</v>
      </c>
      <c r="L15" s="170">
        <v>266</v>
      </c>
      <c r="M15" s="170">
        <f t="shared" si="2"/>
        <v>439</v>
      </c>
    </row>
    <row r="16" spans="1:13" ht="12.75">
      <c r="A16" s="162"/>
      <c r="B16" s="134" t="s">
        <v>266</v>
      </c>
      <c r="C16" s="175">
        <v>58</v>
      </c>
      <c r="D16" s="175">
        <v>77</v>
      </c>
      <c r="E16" s="138">
        <f t="shared" si="0"/>
        <v>135</v>
      </c>
      <c r="F16" s="136"/>
      <c r="G16" s="135">
        <v>78</v>
      </c>
      <c r="H16" s="135">
        <v>91</v>
      </c>
      <c r="I16" s="138">
        <f t="shared" si="1"/>
        <v>169</v>
      </c>
      <c r="K16" s="170">
        <v>73</v>
      </c>
      <c r="L16" s="170">
        <v>84</v>
      </c>
      <c r="M16" s="170">
        <f t="shared" si="2"/>
        <v>157</v>
      </c>
    </row>
    <row r="17" spans="1:13" ht="12.75">
      <c r="A17" s="162"/>
      <c r="B17" s="134" t="s">
        <v>267</v>
      </c>
      <c r="C17" s="175">
        <v>76</v>
      </c>
      <c r="D17" s="176">
        <v>125</v>
      </c>
      <c r="E17" s="138">
        <f t="shared" si="0"/>
        <v>201</v>
      </c>
      <c r="F17" s="136"/>
      <c r="G17" s="135">
        <v>80</v>
      </c>
      <c r="H17" s="136">
        <v>114</v>
      </c>
      <c r="I17" s="138">
        <f t="shared" si="1"/>
        <v>194</v>
      </c>
      <c r="K17" s="170">
        <v>70</v>
      </c>
      <c r="L17" s="170">
        <v>125</v>
      </c>
      <c r="M17" s="170">
        <f t="shared" si="2"/>
        <v>195</v>
      </c>
    </row>
    <row r="18" spans="1:13" s="141" customFormat="1" ht="22.5" customHeight="1">
      <c r="A18" s="163" t="s">
        <v>207</v>
      </c>
      <c r="B18" s="139"/>
      <c r="C18" s="142">
        <f>SUM(C19:C20)</f>
        <v>72</v>
      </c>
      <c r="D18" s="140">
        <f>SUM(D19:D20)</f>
        <v>209</v>
      </c>
      <c r="E18" s="131">
        <f t="shared" si="0"/>
        <v>281</v>
      </c>
      <c r="F18" s="140"/>
      <c r="G18" s="142">
        <f>SUM(G19:G20)</f>
        <v>58</v>
      </c>
      <c r="H18" s="140">
        <f>SUM(H19:H20)</f>
        <v>228</v>
      </c>
      <c r="I18" s="131">
        <f t="shared" si="1"/>
        <v>286</v>
      </c>
      <c r="K18" s="167">
        <f>SUM(K19:K20)</f>
        <v>53</v>
      </c>
      <c r="L18" s="167">
        <f>SUM(L19:L20)</f>
        <v>216</v>
      </c>
      <c r="M18" s="171">
        <f t="shared" si="2"/>
        <v>269</v>
      </c>
    </row>
    <row r="19" spans="1:13" ht="12.75">
      <c r="A19" s="137"/>
      <c r="B19" s="134" t="s">
        <v>265</v>
      </c>
      <c r="C19" s="175">
        <v>48</v>
      </c>
      <c r="D19" s="175">
        <v>162</v>
      </c>
      <c r="E19" s="138">
        <f t="shared" si="0"/>
        <v>210</v>
      </c>
      <c r="F19" s="135"/>
      <c r="G19" s="135">
        <v>34</v>
      </c>
      <c r="H19" s="135">
        <v>170</v>
      </c>
      <c r="I19" s="138">
        <f t="shared" si="1"/>
        <v>204</v>
      </c>
      <c r="K19" s="170">
        <v>34</v>
      </c>
      <c r="L19" s="170">
        <v>169</v>
      </c>
      <c r="M19" s="170">
        <f t="shared" si="2"/>
        <v>203</v>
      </c>
    </row>
    <row r="20" spans="1:13" ht="12.75">
      <c r="A20" s="162"/>
      <c r="B20" s="134" t="s">
        <v>266</v>
      </c>
      <c r="C20" s="175">
        <v>24</v>
      </c>
      <c r="D20" s="175">
        <v>47</v>
      </c>
      <c r="E20" s="138">
        <f t="shared" si="0"/>
        <v>71</v>
      </c>
      <c r="F20" s="136"/>
      <c r="G20" s="135">
        <v>24</v>
      </c>
      <c r="H20" s="135">
        <v>58</v>
      </c>
      <c r="I20" s="138">
        <f t="shared" si="1"/>
        <v>82</v>
      </c>
      <c r="K20" s="170">
        <v>19</v>
      </c>
      <c r="L20" s="170">
        <v>47</v>
      </c>
      <c r="M20" s="170">
        <f t="shared" si="2"/>
        <v>66</v>
      </c>
    </row>
    <row r="21" spans="1:13" s="141" customFormat="1" ht="12.75">
      <c r="A21" s="163" t="s">
        <v>271</v>
      </c>
      <c r="B21" s="139"/>
      <c r="C21" s="140">
        <f>SUM(C6,C10,C14,C18)</f>
        <v>1206</v>
      </c>
      <c r="D21" s="140">
        <f>SUM(D6,D10,D14,D18)</f>
        <v>1675</v>
      </c>
      <c r="E21" s="131">
        <f t="shared" si="0"/>
        <v>2881</v>
      </c>
      <c r="F21" s="140"/>
      <c r="G21" s="140">
        <f>SUM(G6,G10,G14,G18)</f>
        <v>1229</v>
      </c>
      <c r="H21" s="140">
        <f>SUM(H6,H10,H14,H18)</f>
        <v>1812</v>
      </c>
      <c r="I21" s="131">
        <f t="shared" si="1"/>
        <v>3041</v>
      </c>
      <c r="K21" s="167">
        <f>SUM(K6,K10,K14,K18)</f>
        <v>1183</v>
      </c>
      <c r="L21" s="167">
        <f aca="true" t="shared" si="3" ref="K21:M23">SUM(L6,L10,L14,L18)</f>
        <v>1733</v>
      </c>
      <c r="M21" s="167">
        <f t="shared" si="3"/>
        <v>2916</v>
      </c>
    </row>
    <row r="22" spans="1:13" ht="12.75">
      <c r="A22" s="133"/>
      <c r="B22" s="129" t="s">
        <v>265</v>
      </c>
      <c r="C22" s="138">
        <f>C7+C11+C15+C19</f>
        <v>683</v>
      </c>
      <c r="D22" s="138">
        <f>D7+D11+D15+D19</f>
        <v>1009</v>
      </c>
      <c r="E22" s="138">
        <f>SUM(C22:D22)</f>
        <v>1692</v>
      </c>
      <c r="F22" s="138"/>
      <c r="G22" s="138">
        <f>G7+G11+G15+G19</f>
        <v>725</v>
      </c>
      <c r="H22" s="138">
        <f>H7+H11+H15+H19</f>
        <v>1042</v>
      </c>
      <c r="I22" s="138">
        <f>SUM(G22:H22)</f>
        <v>1767</v>
      </c>
      <c r="K22" s="166">
        <f t="shared" si="3"/>
        <v>672</v>
      </c>
      <c r="L22" s="166">
        <f t="shared" si="3"/>
        <v>928</v>
      </c>
      <c r="M22" s="166">
        <f t="shared" si="3"/>
        <v>1600</v>
      </c>
    </row>
    <row r="23" spans="1:13" ht="12.75">
      <c r="A23" s="133"/>
      <c r="B23" s="129" t="s">
        <v>266</v>
      </c>
      <c r="C23" s="138">
        <f>C8+C12+C16+C20</f>
        <v>304</v>
      </c>
      <c r="D23" s="137">
        <f>D8+D12+D16+D20</f>
        <v>271</v>
      </c>
      <c r="E23" s="138">
        <f>SUM(C23:D23)</f>
        <v>575</v>
      </c>
      <c r="F23" s="137"/>
      <c r="G23" s="138">
        <f>G8+G12+G16+G20</f>
        <v>274</v>
      </c>
      <c r="H23" s="137">
        <f>H8+H12+H16+H20</f>
        <v>321</v>
      </c>
      <c r="I23" s="138">
        <f t="shared" si="1"/>
        <v>595</v>
      </c>
      <c r="K23" s="166">
        <f t="shared" si="3"/>
        <v>281</v>
      </c>
      <c r="L23" s="166">
        <f t="shared" si="3"/>
        <v>317</v>
      </c>
      <c r="M23" s="166">
        <f t="shared" si="3"/>
        <v>598</v>
      </c>
    </row>
    <row r="24" spans="1:13" ht="12.75">
      <c r="A24" s="133"/>
      <c r="B24" s="129" t="s">
        <v>267</v>
      </c>
      <c r="C24" s="138">
        <f>C9+C13+C17</f>
        <v>219</v>
      </c>
      <c r="D24" s="138">
        <f>D9+D13+D17</f>
        <v>395</v>
      </c>
      <c r="E24" s="138">
        <f>E9+E13+E17</f>
        <v>614</v>
      </c>
      <c r="F24" s="138"/>
      <c r="G24" s="138">
        <f>G9+G13+G17</f>
        <v>230</v>
      </c>
      <c r="H24" s="138">
        <f>H9+H13+H17</f>
        <v>449</v>
      </c>
      <c r="I24" s="138">
        <f>I9+I13+I17</f>
        <v>679</v>
      </c>
      <c r="K24" s="166">
        <f>SUM(K9,K13,K17)</f>
        <v>230</v>
      </c>
      <c r="L24" s="166">
        <f>SUM(L9,L13,L17)</f>
        <v>488</v>
      </c>
      <c r="M24" s="166">
        <f>SUM(M9,M13,M17)</f>
        <v>718</v>
      </c>
    </row>
    <row r="25" spans="1:13" ht="12.75">
      <c r="A25" s="144"/>
      <c r="B25" s="144"/>
      <c r="C25" s="144"/>
      <c r="D25" s="144"/>
      <c r="E25" s="144"/>
      <c r="F25" s="144"/>
      <c r="G25" s="144"/>
      <c r="H25" s="144"/>
      <c r="I25" s="144"/>
      <c r="J25" s="144"/>
      <c r="K25" s="172"/>
      <c r="L25" s="172"/>
      <c r="M25" s="172"/>
    </row>
    <row r="27" ht="12.75">
      <c r="A27" s="73" t="s">
        <v>96</v>
      </c>
    </row>
    <row r="28" ht="12.75">
      <c r="A28" s="88" t="s">
        <v>286</v>
      </c>
    </row>
    <row r="30" spans="1:10" ht="12.75">
      <c r="A30" s="197" t="s">
        <v>98</v>
      </c>
      <c r="B30" s="197"/>
      <c r="C30" s="197"/>
      <c r="D30" s="197"/>
      <c r="E30" s="197"/>
      <c r="F30" s="197"/>
      <c r="G30" s="197"/>
      <c r="H30" s="197"/>
      <c r="I30" s="197"/>
      <c r="J30" s="197"/>
    </row>
    <row r="31" spans="1:10" ht="12.75">
      <c r="A31" t="s">
        <v>99</v>
      </c>
      <c r="B31" s="33"/>
      <c r="C31" s="33"/>
      <c r="D31" s="33"/>
      <c r="E31" s="33"/>
      <c r="F31" s="33"/>
      <c r="G31" s="33"/>
      <c r="H31" s="33"/>
      <c r="I31" s="33"/>
      <c r="J31" s="33"/>
    </row>
  </sheetData>
  <sheetProtection/>
  <mergeCells count="4">
    <mergeCell ref="C4:E4"/>
    <mergeCell ref="G4:I4"/>
    <mergeCell ref="A30:J30"/>
    <mergeCell ref="K4:M4"/>
  </mergeCells>
  <printOptions/>
  <pageMargins left="0.5" right="0.5" top="1" bottom="1" header="0.5" footer="0.5"/>
  <pageSetup fitToHeight="0" fitToWidth="0"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3:I187"/>
  <sheetViews>
    <sheetView zoomScalePageLayoutView="0" workbookViewId="0" topLeftCell="A1">
      <selection activeCell="K101" sqref="K101"/>
    </sheetView>
  </sheetViews>
  <sheetFormatPr defaultColWidth="9.140625" defaultRowHeight="12.75"/>
  <cols>
    <col min="1" max="1" width="11.140625" style="133" customWidth="1"/>
    <col min="2" max="2" width="45.57421875" style="133" customWidth="1"/>
    <col min="3" max="5" width="8.421875" style="133" customWidth="1"/>
    <col min="6" max="6" width="2.421875" style="133" customWidth="1"/>
    <col min="7" max="9" width="8.421875" style="133" customWidth="1"/>
    <col min="10" max="13" width="10.7109375" style="133" customWidth="1"/>
    <col min="14" max="16384" width="9.140625" style="133" customWidth="1"/>
  </cols>
  <sheetData>
    <row r="1" s="23" customFormat="1" ht="81.75" customHeight="1"/>
    <row r="2" s="23" customFormat="1" ht="12.75"/>
    <row r="3" spans="1:9" ht="32.25" customHeight="1">
      <c r="A3" s="198" t="s">
        <v>288</v>
      </c>
      <c r="B3" s="198"/>
      <c r="C3" s="198"/>
      <c r="D3" s="198"/>
      <c r="E3" s="198"/>
      <c r="F3" s="198"/>
      <c r="G3" s="198"/>
      <c r="H3" s="198"/>
      <c r="I3" s="198"/>
    </row>
    <row r="4" spans="1:9" ht="21">
      <c r="A4" s="145" t="s">
        <v>208</v>
      </c>
      <c r="B4" s="145" t="s">
        <v>269</v>
      </c>
      <c r="C4" s="146"/>
      <c r="D4" s="147" t="s">
        <v>41</v>
      </c>
      <c r="E4" s="148"/>
      <c r="F4" s="145"/>
      <c r="G4" s="146"/>
      <c r="H4" s="147" t="s">
        <v>42</v>
      </c>
      <c r="I4" s="148"/>
    </row>
    <row r="5" spans="1:9" ht="12.75">
      <c r="A5" s="149" t="s">
        <v>215</v>
      </c>
      <c r="B5" s="149" t="s">
        <v>215</v>
      </c>
      <c r="C5" s="149" t="s">
        <v>38</v>
      </c>
      <c r="D5" s="149" t="s">
        <v>39</v>
      </c>
      <c r="E5" s="149" t="s">
        <v>263</v>
      </c>
      <c r="F5" s="149"/>
      <c r="G5" s="149" t="s">
        <v>38</v>
      </c>
      <c r="H5" s="149" t="s">
        <v>39</v>
      </c>
      <c r="I5" s="149" t="s">
        <v>263</v>
      </c>
    </row>
    <row r="6" spans="1:9" ht="21">
      <c r="A6" s="87" t="s">
        <v>204</v>
      </c>
      <c r="B6" s="87" t="s">
        <v>215</v>
      </c>
      <c r="C6" s="150" t="s">
        <v>289</v>
      </c>
      <c r="D6" s="150" t="s">
        <v>290</v>
      </c>
      <c r="E6" s="150" t="s">
        <v>291</v>
      </c>
      <c r="G6" s="150" t="s">
        <v>432</v>
      </c>
      <c r="H6" s="150" t="s">
        <v>433</v>
      </c>
      <c r="I6" s="150" t="s">
        <v>434</v>
      </c>
    </row>
    <row r="7" spans="1:9" ht="12.75">
      <c r="A7" s="87"/>
      <c r="B7" s="87" t="s">
        <v>126</v>
      </c>
      <c r="C7" s="150"/>
      <c r="D7" s="150"/>
      <c r="E7" s="150"/>
      <c r="G7" s="150">
        <v>2</v>
      </c>
      <c r="H7" s="150" t="s">
        <v>338</v>
      </c>
      <c r="I7" s="150" t="s">
        <v>345</v>
      </c>
    </row>
    <row r="8" spans="1:9" ht="21">
      <c r="A8" s="87"/>
      <c r="B8" s="87" t="s">
        <v>166</v>
      </c>
      <c r="C8" s="150">
        <v>0</v>
      </c>
      <c r="D8" s="150" t="s">
        <v>292</v>
      </c>
      <c r="E8" s="150" t="s">
        <v>292</v>
      </c>
      <c r="G8" s="150" t="s">
        <v>328</v>
      </c>
      <c r="H8" s="150" t="s">
        <v>403</v>
      </c>
      <c r="I8" s="150" t="s">
        <v>337</v>
      </c>
    </row>
    <row r="9" spans="1:9" ht="12.75">
      <c r="A9" s="87"/>
      <c r="B9" s="87" t="s">
        <v>167</v>
      </c>
      <c r="C9" s="150"/>
      <c r="D9" s="150"/>
      <c r="E9" s="150"/>
      <c r="G9" s="150" t="s">
        <v>333</v>
      </c>
      <c r="H9" s="150">
        <v>1</v>
      </c>
      <c r="I9" s="150" t="s">
        <v>345</v>
      </c>
    </row>
    <row r="10" spans="1:9" ht="21">
      <c r="A10" s="87"/>
      <c r="B10" s="87" t="s">
        <v>127</v>
      </c>
      <c r="C10" s="150" t="s">
        <v>293</v>
      </c>
      <c r="D10" s="150" t="s">
        <v>294</v>
      </c>
      <c r="E10" s="150" t="s">
        <v>295</v>
      </c>
      <c r="G10" s="150" t="s">
        <v>380</v>
      </c>
      <c r="H10" s="150" t="s">
        <v>370</v>
      </c>
      <c r="I10" s="150" t="s">
        <v>435</v>
      </c>
    </row>
    <row r="11" spans="1:9" ht="12.75">
      <c r="A11" s="87"/>
      <c r="B11" s="87" t="s">
        <v>168</v>
      </c>
      <c r="C11" s="150" t="s">
        <v>296</v>
      </c>
      <c r="D11" s="150" t="s">
        <v>297</v>
      </c>
      <c r="E11" s="150" t="s">
        <v>298</v>
      </c>
      <c r="G11" s="150" t="s">
        <v>384</v>
      </c>
      <c r="H11" s="150" t="s">
        <v>436</v>
      </c>
      <c r="I11" s="150" t="s">
        <v>437</v>
      </c>
    </row>
    <row r="12" spans="1:9" ht="21">
      <c r="A12" s="87"/>
      <c r="B12" s="87" t="s">
        <v>169</v>
      </c>
      <c r="C12" s="150" t="s">
        <v>100</v>
      </c>
      <c r="D12" s="150" t="s">
        <v>100</v>
      </c>
      <c r="E12" s="150" t="s">
        <v>292</v>
      </c>
      <c r="G12" s="150"/>
      <c r="H12" s="150"/>
      <c r="I12" s="150"/>
    </row>
    <row r="13" spans="1:9" ht="21">
      <c r="A13" s="87"/>
      <c r="B13" s="87" t="s">
        <v>171</v>
      </c>
      <c r="C13" s="150" t="s">
        <v>299</v>
      </c>
      <c r="D13" s="150" t="s">
        <v>300</v>
      </c>
      <c r="E13" s="150" t="s">
        <v>301</v>
      </c>
      <c r="G13" s="150" t="s">
        <v>390</v>
      </c>
      <c r="H13" s="150" t="s">
        <v>438</v>
      </c>
      <c r="I13" s="150" t="s">
        <v>439</v>
      </c>
    </row>
    <row r="14" spans="1:9" ht="12.75">
      <c r="A14" s="87"/>
      <c r="B14" s="87" t="s">
        <v>172</v>
      </c>
      <c r="C14" s="150" t="s">
        <v>302</v>
      </c>
      <c r="D14" s="150" t="s">
        <v>303</v>
      </c>
      <c r="E14" s="150" t="s">
        <v>304</v>
      </c>
      <c r="G14" s="150" t="s">
        <v>344</v>
      </c>
      <c r="H14" s="150" t="s">
        <v>318</v>
      </c>
      <c r="I14" s="150" t="s">
        <v>349</v>
      </c>
    </row>
    <row r="15" spans="1:9" ht="12.75">
      <c r="A15" s="87"/>
      <c r="B15" s="87" t="s">
        <v>173</v>
      </c>
      <c r="C15" s="150" t="s">
        <v>305</v>
      </c>
      <c r="D15" s="150" t="s">
        <v>306</v>
      </c>
      <c r="E15" s="150" t="s">
        <v>307</v>
      </c>
      <c r="G15" s="150" t="s">
        <v>337</v>
      </c>
      <c r="H15" s="150" t="s">
        <v>440</v>
      </c>
      <c r="I15" s="150" t="s">
        <v>386</v>
      </c>
    </row>
    <row r="16" spans="1:9" ht="12.75">
      <c r="A16" s="87"/>
      <c r="B16" s="87" t="s">
        <v>128</v>
      </c>
      <c r="C16" s="150" t="s">
        <v>308</v>
      </c>
      <c r="D16" s="150" t="s">
        <v>309</v>
      </c>
      <c r="E16" s="150" t="s">
        <v>310</v>
      </c>
      <c r="G16" s="150" t="s">
        <v>414</v>
      </c>
      <c r="H16" s="150" t="s">
        <v>441</v>
      </c>
      <c r="I16" s="150" t="s">
        <v>442</v>
      </c>
    </row>
    <row r="17" spans="1:9" ht="12.75">
      <c r="A17" s="87"/>
      <c r="B17" s="87" t="s">
        <v>174</v>
      </c>
      <c r="C17" s="150" t="s">
        <v>311</v>
      </c>
      <c r="D17" s="150" t="s">
        <v>312</v>
      </c>
      <c r="E17" s="150" t="s">
        <v>313</v>
      </c>
      <c r="G17" s="150"/>
      <c r="H17" s="150"/>
      <c r="I17" s="150"/>
    </row>
    <row r="18" spans="1:9" ht="12.75">
      <c r="A18" s="87"/>
      <c r="B18" s="87" t="s">
        <v>175</v>
      </c>
      <c r="C18" s="150" t="s">
        <v>314</v>
      </c>
      <c r="D18" s="150" t="s">
        <v>315</v>
      </c>
      <c r="E18" s="150" t="s">
        <v>297</v>
      </c>
      <c r="G18" s="150"/>
      <c r="H18" s="150"/>
      <c r="I18" s="150"/>
    </row>
    <row r="19" spans="1:9" ht="12.75">
      <c r="A19" s="87"/>
      <c r="B19" s="87" t="s">
        <v>177</v>
      </c>
      <c r="C19" s="150" t="s">
        <v>316</v>
      </c>
      <c r="D19" s="150" t="s">
        <v>317</v>
      </c>
      <c r="E19" s="150" t="s">
        <v>318</v>
      </c>
      <c r="G19" s="150" t="s">
        <v>333</v>
      </c>
      <c r="H19" s="150" t="s">
        <v>403</v>
      </c>
      <c r="I19" s="150" t="s">
        <v>322</v>
      </c>
    </row>
    <row r="20" spans="2:9" ht="21">
      <c r="B20" s="87" t="s">
        <v>178</v>
      </c>
      <c r="C20" s="150" t="s">
        <v>319</v>
      </c>
      <c r="D20" s="150" t="s">
        <v>320</v>
      </c>
      <c r="E20" s="150" t="s">
        <v>321</v>
      </c>
      <c r="G20" s="150">
        <v>2</v>
      </c>
      <c r="H20" s="150" t="s">
        <v>403</v>
      </c>
      <c r="I20" s="150" t="s">
        <v>316</v>
      </c>
    </row>
    <row r="21" spans="1:9" ht="21">
      <c r="A21" s="87"/>
      <c r="B21" s="87" t="s">
        <v>179</v>
      </c>
      <c r="C21" s="150" t="s">
        <v>322</v>
      </c>
      <c r="D21" s="150" t="s">
        <v>323</v>
      </c>
      <c r="E21" s="150" t="s">
        <v>317</v>
      </c>
      <c r="G21" s="150" t="s">
        <v>327</v>
      </c>
      <c r="H21" s="150" t="s">
        <v>340</v>
      </c>
      <c r="I21" s="150" t="s">
        <v>331</v>
      </c>
    </row>
    <row r="22" spans="1:9" ht="21">
      <c r="A22" s="87" t="s">
        <v>205</v>
      </c>
      <c r="B22" s="87" t="s">
        <v>215</v>
      </c>
      <c r="C22" s="150" t="s">
        <v>324</v>
      </c>
      <c r="D22" s="150" t="s">
        <v>325</v>
      </c>
      <c r="E22" s="150" t="s">
        <v>326</v>
      </c>
      <c r="G22" s="150" t="s">
        <v>443</v>
      </c>
      <c r="H22" s="150" t="s">
        <v>444</v>
      </c>
      <c r="I22" s="150" t="s">
        <v>445</v>
      </c>
    </row>
    <row r="23" spans="1:9" ht="12.75">
      <c r="A23" s="87"/>
      <c r="B23" s="87" t="s">
        <v>180</v>
      </c>
      <c r="C23" s="150">
        <v>2</v>
      </c>
      <c r="D23" s="150" t="s">
        <v>327</v>
      </c>
      <c r="E23" s="150" t="s">
        <v>328</v>
      </c>
      <c r="G23" s="150">
        <v>2</v>
      </c>
      <c r="H23" s="150" t="s">
        <v>338</v>
      </c>
      <c r="I23" s="150" t="s">
        <v>345</v>
      </c>
    </row>
    <row r="24" spans="1:9" ht="12.75">
      <c r="A24" s="87"/>
      <c r="B24" s="87" t="s">
        <v>134</v>
      </c>
      <c r="C24" s="150" t="s">
        <v>329</v>
      </c>
      <c r="D24" s="150" t="s">
        <v>328</v>
      </c>
      <c r="E24" s="150" t="s">
        <v>330</v>
      </c>
      <c r="G24" s="150" t="s">
        <v>319</v>
      </c>
      <c r="H24" s="150">
        <v>2</v>
      </c>
      <c r="I24" s="150" t="s">
        <v>343</v>
      </c>
    </row>
    <row r="25" spans="2:9" ht="12.75">
      <c r="B25" s="87" t="s">
        <v>135</v>
      </c>
      <c r="C25" s="150" t="s">
        <v>322</v>
      </c>
      <c r="D25" s="150">
        <v>2</v>
      </c>
      <c r="E25" s="150" t="s">
        <v>331</v>
      </c>
      <c r="G25" s="150" t="s">
        <v>403</v>
      </c>
      <c r="H25" s="150">
        <v>0</v>
      </c>
      <c r="I25" s="150" t="s">
        <v>403</v>
      </c>
    </row>
    <row r="26" spans="1:9" ht="12.75">
      <c r="A26" s="87"/>
      <c r="B26" s="87" t="s">
        <v>136</v>
      </c>
      <c r="C26" s="150" t="s">
        <v>332</v>
      </c>
      <c r="D26" s="150" t="s">
        <v>333</v>
      </c>
      <c r="E26" s="150" t="s">
        <v>334</v>
      </c>
      <c r="G26" s="150" t="s">
        <v>340</v>
      </c>
      <c r="H26" s="150">
        <v>1</v>
      </c>
      <c r="I26" s="150" t="s">
        <v>403</v>
      </c>
    </row>
    <row r="27" spans="1:9" ht="12.75">
      <c r="A27" s="87"/>
      <c r="B27" s="87" t="s">
        <v>181</v>
      </c>
      <c r="C27" s="150" t="s">
        <v>335</v>
      </c>
      <c r="D27" s="150" t="s">
        <v>336</v>
      </c>
      <c r="E27" s="150" t="s">
        <v>337</v>
      </c>
      <c r="G27" s="150" t="s">
        <v>345</v>
      </c>
      <c r="H27" s="150" t="s">
        <v>292</v>
      </c>
      <c r="I27" s="150" t="s">
        <v>319</v>
      </c>
    </row>
    <row r="28" spans="1:9" ht="12.75">
      <c r="A28" s="87"/>
      <c r="B28" s="87" t="s">
        <v>183</v>
      </c>
      <c r="C28" s="150" t="s">
        <v>292</v>
      </c>
      <c r="D28" s="150">
        <v>1</v>
      </c>
      <c r="E28" s="150" t="s">
        <v>338</v>
      </c>
      <c r="G28" s="150"/>
      <c r="H28" s="150"/>
      <c r="I28" s="150"/>
    </row>
    <row r="29" spans="1:9" ht="12.75">
      <c r="A29" s="87"/>
      <c r="B29" s="87" t="s">
        <v>184</v>
      </c>
      <c r="C29" s="150" t="s">
        <v>292</v>
      </c>
      <c r="D29" s="150">
        <v>1</v>
      </c>
      <c r="E29" s="150" t="s">
        <v>338</v>
      </c>
      <c r="G29" s="150"/>
      <c r="H29" s="150"/>
      <c r="I29" s="150"/>
    </row>
    <row r="30" spans="1:9" ht="12.75">
      <c r="A30" s="87"/>
      <c r="B30" s="87" t="s">
        <v>185</v>
      </c>
      <c r="C30" s="150" t="s">
        <v>339</v>
      </c>
      <c r="D30" s="150">
        <v>0</v>
      </c>
      <c r="E30" s="150" t="s">
        <v>339</v>
      </c>
      <c r="G30" s="150" t="s">
        <v>292</v>
      </c>
      <c r="H30" s="150">
        <v>1</v>
      </c>
      <c r="I30" s="150" t="s">
        <v>338</v>
      </c>
    </row>
    <row r="31" spans="1:9" ht="12.75">
      <c r="A31" s="87"/>
      <c r="B31" s="87" t="s">
        <v>186</v>
      </c>
      <c r="C31" s="150" t="s">
        <v>340</v>
      </c>
      <c r="D31" s="150" t="s">
        <v>292</v>
      </c>
      <c r="E31" s="150" t="s">
        <v>316</v>
      </c>
      <c r="G31" s="150" t="s">
        <v>336</v>
      </c>
      <c r="H31" s="150">
        <v>2</v>
      </c>
      <c r="I31" s="150" t="s">
        <v>340</v>
      </c>
    </row>
    <row r="32" spans="1:9" ht="12.75">
      <c r="A32" s="87"/>
      <c r="B32" s="87" t="s">
        <v>187</v>
      </c>
      <c r="C32" s="150" t="s">
        <v>338</v>
      </c>
      <c r="D32" s="150" t="s">
        <v>292</v>
      </c>
      <c r="E32" s="150" t="s">
        <v>339</v>
      </c>
      <c r="G32" s="150"/>
      <c r="H32" s="150"/>
      <c r="I32" s="150"/>
    </row>
    <row r="33" spans="1:9" ht="12.75">
      <c r="A33" s="87"/>
      <c r="B33" s="87" t="s">
        <v>188</v>
      </c>
      <c r="C33" s="150">
        <v>1</v>
      </c>
      <c r="D33" s="150" t="s">
        <v>292</v>
      </c>
      <c r="E33" s="150" t="s">
        <v>338</v>
      </c>
      <c r="G33" s="150" t="s">
        <v>100</v>
      </c>
      <c r="H33" s="150" t="s">
        <v>100</v>
      </c>
      <c r="I33" s="150" t="s">
        <v>292</v>
      </c>
    </row>
    <row r="34" spans="1:9" ht="12.75">
      <c r="A34" s="87"/>
      <c r="B34" s="87" t="s">
        <v>165</v>
      </c>
      <c r="C34" s="150" t="s">
        <v>335</v>
      </c>
      <c r="D34" s="150" t="s">
        <v>292</v>
      </c>
      <c r="E34" s="150" t="s">
        <v>341</v>
      </c>
      <c r="G34" s="150" t="s">
        <v>338</v>
      </c>
      <c r="H34" s="150" t="s">
        <v>292</v>
      </c>
      <c r="I34" s="150" t="s">
        <v>339</v>
      </c>
    </row>
    <row r="35" spans="1:9" ht="21">
      <c r="A35" s="87"/>
      <c r="B35" s="87" t="s">
        <v>154</v>
      </c>
      <c r="C35" s="150"/>
      <c r="D35" s="150"/>
      <c r="E35" s="150"/>
      <c r="G35" s="150" t="s">
        <v>292</v>
      </c>
      <c r="H35" s="150">
        <v>0</v>
      </c>
      <c r="I35" s="150" t="s">
        <v>292</v>
      </c>
    </row>
    <row r="36" spans="1:9" ht="12.75">
      <c r="A36" s="87"/>
      <c r="B36" s="87" t="s">
        <v>162</v>
      </c>
      <c r="C36" s="150" t="s">
        <v>342</v>
      </c>
      <c r="D36" s="150" t="s">
        <v>343</v>
      </c>
      <c r="E36" s="150" t="s">
        <v>344</v>
      </c>
      <c r="G36" s="150" t="s">
        <v>328</v>
      </c>
      <c r="H36" s="150" t="s">
        <v>328</v>
      </c>
      <c r="I36" s="150" t="s">
        <v>322</v>
      </c>
    </row>
    <row r="37" spans="1:9" ht="12.75">
      <c r="A37" s="87"/>
      <c r="B37" s="87" t="s">
        <v>137</v>
      </c>
      <c r="C37" s="150" t="s">
        <v>338</v>
      </c>
      <c r="D37" s="150">
        <v>2</v>
      </c>
      <c r="E37" s="150" t="s">
        <v>345</v>
      </c>
      <c r="G37" s="150">
        <v>2</v>
      </c>
      <c r="H37" s="150">
        <v>2</v>
      </c>
      <c r="I37" s="150" t="s">
        <v>338</v>
      </c>
    </row>
    <row r="38" spans="1:9" ht="12.75">
      <c r="A38" s="87"/>
      <c r="B38" s="87" t="s">
        <v>138</v>
      </c>
      <c r="C38" s="150"/>
      <c r="D38" s="150"/>
      <c r="E38" s="150"/>
      <c r="G38" s="150" t="s">
        <v>338</v>
      </c>
      <c r="H38" s="150">
        <v>0</v>
      </c>
      <c r="I38" s="150" t="s">
        <v>338</v>
      </c>
    </row>
    <row r="39" spans="1:9" ht="12.75">
      <c r="A39" s="87"/>
      <c r="B39" s="87" t="s">
        <v>139</v>
      </c>
      <c r="C39" s="150" t="s">
        <v>338</v>
      </c>
      <c r="D39" s="150">
        <v>0</v>
      </c>
      <c r="E39" s="150" t="s">
        <v>338</v>
      </c>
      <c r="G39" s="150"/>
      <c r="H39" s="150"/>
      <c r="I39" s="150"/>
    </row>
    <row r="40" spans="1:9" ht="12.75">
      <c r="A40" s="87"/>
      <c r="B40" s="87" t="s">
        <v>140</v>
      </c>
      <c r="C40" s="150" t="s">
        <v>338</v>
      </c>
      <c r="D40" s="150">
        <v>1</v>
      </c>
      <c r="E40" s="150" t="s">
        <v>333</v>
      </c>
      <c r="G40" s="150" t="s">
        <v>345</v>
      </c>
      <c r="H40" s="150">
        <v>0</v>
      </c>
      <c r="I40" s="150" t="s">
        <v>345</v>
      </c>
    </row>
    <row r="41" spans="1:9" ht="12.75">
      <c r="A41" s="87"/>
      <c r="B41" s="87" t="s">
        <v>346</v>
      </c>
      <c r="C41" s="150" t="s">
        <v>347</v>
      </c>
      <c r="D41" s="150" t="s">
        <v>348</v>
      </c>
      <c r="E41" s="150" t="s">
        <v>349</v>
      </c>
      <c r="G41" s="150"/>
      <c r="H41" s="150"/>
      <c r="I41" s="150"/>
    </row>
    <row r="42" spans="1:9" ht="12.75">
      <c r="A42" s="87"/>
      <c r="B42" s="87" t="s">
        <v>163</v>
      </c>
      <c r="C42" s="150" t="s">
        <v>294</v>
      </c>
      <c r="D42" s="150" t="s">
        <v>350</v>
      </c>
      <c r="E42" s="150" t="s">
        <v>351</v>
      </c>
      <c r="G42" s="150" t="s">
        <v>341</v>
      </c>
      <c r="H42" s="150" t="s">
        <v>316</v>
      </c>
      <c r="I42" s="150" t="s">
        <v>440</v>
      </c>
    </row>
    <row r="43" spans="1:9" ht="12.75">
      <c r="A43" s="87"/>
      <c r="B43" s="87" t="s">
        <v>141</v>
      </c>
      <c r="C43" s="150" t="s">
        <v>352</v>
      </c>
      <c r="D43" s="150" t="s">
        <v>353</v>
      </c>
      <c r="E43" s="150" t="s">
        <v>354</v>
      </c>
      <c r="G43" s="150" t="s">
        <v>402</v>
      </c>
      <c r="H43" s="150" t="s">
        <v>378</v>
      </c>
      <c r="I43" s="150" t="s">
        <v>446</v>
      </c>
    </row>
    <row r="44" spans="1:9" ht="12.75">
      <c r="A44" s="87"/>
      <c r="B44" s="87" t="s">
        <v>142</v>
      </c>
      <c r="C44" s="151" t="s">
        <v>355</v>
      </c>
      <c r="D44" s="151" t="s">
        <v>356</v>
      </c>
      <c r="E44" s="150" t="s">
        <v>357</v>
      </c>
      <c r="G44" s="151" t="s">
        <v>334</v>
      </c>
      <c r="H44" s="151" t="s">
        <v>339</v>
      </c>
      <c r="I44" s="150" t="s">
        <v>447</v>
      </c>
    </row>
    <row r="45" spans="1:9" ht="12.75">
      <c r="A45" s="87"/>
      <c r="B45" s="87" t="s">
        <v>143</v>
      </c>
      <c r="C45" s="151" t="s">
        <v>358</v>
      </c>
      <c r="D45" s="151" t="s">
        <v>347</v>
      </c>
      <c r="E45" s="150" t="s">
        <v>359</v>
      </c>
      <c r="G45" s="151" t="s">
        <v>330</v>
      </c>
      <c r="H45" s="151" t="s">
        <v>339</v>
      </c>
      <c r="I45" s="150" t="s">
        <v>448</v>
      </c>
    </row>
    <row r="46" spans="1:9" ht="12.75">
      <c r="A46" s="87"/>
      <c r="B46" s="87" t="s">
        <v>189</v>
      </c>
      <c r="C46" s="150" t="s">
        <v>360</v>
      </c>
      <c r="D46" s="150" t="s">
        <v>361</v>
      </c>
      <c r="E46" s="150" t="s">
        <v>362</v>
      </c>
      <c r="G46" s="150" t="s">
        <v>331</v>
      </c>
      <c r="H46" s="150" t="s">
        <v>449</v>
      </c>
      <c r="I46" s="150" t="s">
        <v>450</v>
      </c>
    </row>
    <row r="47" spans="1:9" ht="12.75">
      <c r="A47" s="87"/>
      <c r="B47" s="87" t="s">
        <v>170</v>
      </c>
      <c r="C47" s="150" t="s">
        <v>363</v>
      </c>
      <c r="D47" s="150" t="s">
        <v>364</v>
      </c>
      <c r="E47" s="150" t="s">
        <v>365</v>
      </c>
      <c r="G47" s="150" t="s">
        <v>378</v>
      </c>
      <c r="H47" s="150" t="s">
        <v>332</v>
      </c>
      <c r="I47" s="150" t="s">
        <v>423</v>
      </c>
    </row>
    <row r="48" spans="1:9" ht="12.75">
      <c r="A48" s="87"/>
      <c r="B48" s="87" t="s">
        <v>190</v>
      </c>
      <c r="C48" s="150" t="s">
        <v>366</v>
      </c>
      <c r="D48" s="150" t="s">
        <v>317</v>
      </c>
      <c r="E48" s="150" t="s">
        <v>367</v>
      </c>
      <c r="G48" s="150" t="s">
        <v>328</v>
      </c>
      <c r="H48" s="150" t="s">
        <v>331</v>
      </c>
      <c r="I48" s="150" t="s">
        <v>414</v>
      </c>
    </row>
    <row r="49" spans="1:9" ht="12.75">
      <c r="A49" s="87"/>
      <c r="B49" s="87" t="s">
        <v>191</v>
      </c>
      <c r="C49" s="150" t="s">
        <v>368</v>
      </c>
      <c r="D49" s="150" t="s">
        <v>369</v>
      </c>
      <c r="E49" s="150" t="s">
        <v>370</v>
      </c>
      <c r="G49" s="150" t="s">
        <v>333</v>
      </c>
      <c r="H49" s="150" t="s">
        <v>327</v>
      </c>
      <c r="I49" s="150" t="s">
        <v>335</v>
      </c>
    </row>
    <row r="50" spans="1:9" ht="12.75">
      <c r="A50" s="87"/>
      <c r="B50" s="87" t="s">
        <v>192</v>
      </c>
      <c r="C50" s="150" t="s">
        <v>371</v>
      </c>
      <c r="D50" s="150" t="s">
        <v>372</v>
      </c>
      <c r="E50" s="150" t="s">
        <v>373</v>
      </c>
      <c r="G50" s="150" t="s">
        <v>383</v>
      </c>
      <c r="H50" s="150" t="s">
        <v>336</v>
      </c>
      <c r="I50" s="150" t="s">
        <v>332</v>
      </c>
    </row>
    <row r="51" spans="1:9" ht="12.75">
      <c r="A51" s="87"/>
      <c r="B51" s="87" t="s">
        <v>193</v>
      </c>
      <c r="C51" s="150" t="s">
        <v>374</v>
      </c>
      <c r="D51" s="150" t="s">
        <v>356</v>
      </c>
      <c r="E51" s="150" t="s">
        <v>375</v>
      </c>
      <c r="G51" s="150" t="s">
        <v>328</v>
      </c>
      <c r="H51" s="150" t="s">
        <v>327</v>
      </c>
      <c r="I51" s="150" t="s">
        <v>342</v>
      </c>
    </row>
    <row r="52" spans="1:9" ht="12.75">
      <c r="A52" s="87"/>
      <c r="B52" s="87" t="s">
        <v>194</v>
      </c>
      <c r="C52" s="150" t="s">
        <v>323</v>
      </c>
      <c r="D52" s="150" t="s">
        <v>376</v>
      </c>
      <c r="E52" s="150" t="s">
        <v>377</v>
      </c>
      <c r="G52" s="150" t="s">
        <v>338</v>
      </c>
      <c r="H52" s="150" t="s">
        <v>335</v>
      </c>
      <c r="I52" s="150" t="s">
        <v>316</v>
      </c>
    </row>
    <row r="53" spans="1:9" ht="21">
      <c r="A53" s="149"/>
      <c r="B53" s="149" t="s">
        <v>195</v>
      </c>
      <c r="C53" s="152" t="s">
        <v>322</v>
      </c>
      <c r="D53" s="152" t="s">
        <v>378</v>
      </c>
      <c r="E53" s="152" t="s">
        <v>379</v>
      </c>
      <c r="F53" s="144"/>
      <c r="G53" s="152" t="s">
        <v>292</v>
      </c>
      <c r="H53" s="152" t="s">
        <v>343</v>
      </c>
      <c r="I53" s="152" t="s">
        <v>340</v>
      </c>
    </row>
    <row r="54" spans="1:9" ht="21">
      <c r="A54" s="145" t="s">
        <v>208</v>
      </c>
      <c r="B54" s="145" t="s">
        <v>269</v>
      </c>
      <c r="C54" s="146"/>
      <c r="D54" s="147" t="s">
        <v>41</v>
      </c>
      <c r="E54" s="148"/>
      <c r="F54" s="145"/>
      <c r="G54" s="146"/>
      <c r="H54" s="147" t="s">
        <v>42</v>
      </c>
      <c r="I54" s="148"/>
    </row>
    <row r="55" spans="1:9" ht="12.75">
      <c r="A55" s="149" t="s">
        <v>215</v>
      </c>
      <c r="B55" s="149" t="s">
        <v>215</v>
      </c>
      <c r="C55" s="149" t="s">
        <v>38</v>
      </c>
      <c r="D55" s="149" t="s">
        <v>39</v>
      </c>
      <c r="E55" s="149" t="s">
        <v>263</v>
      </c>
      <c r="F55" s="149"/>
      <c r="G55" s="149" t="s">
        <v>38</v>
      </c>
      <c r="H55" s="149" t="s">
        <v>39</v>
      </c>
      <c r="I55" s="149" t="s">
        <v>263</v>
      </c>
    </row>
    <row r="56" spans="1:9" ht="12.75">
      <c r="A56" s="87"/>
      <c r="B56" s="87" t="s">
        <v>197</v>
      </c>
      <c r="C56" s="150" t="s">
        <v>380</v>
      </c>
      <c r="D56" s="150" t="s">
        <v>381</v>
      </c>
      <c r="E56" s="150" t="s">
        <v>382</v>
      </c>
      <c r="G56" s="150" t="s">
        <v>388</v>
      </c>
      <c r="H56" s="150" t="s">
        <v>372</v>
      </c>
      <c r="I56" s="150" t="s">
        <v>451</v>
      </c>
    </row>
    <row r="57" spans="1:9" ht="12.75">
      <c r="A57" s="87"/>
      <c r="B57" s="87" t="s">
        <v>198</v>
      </c>
      <c r="C57" s="150" t="s">
        <v>383</v>
      </c>
      <c r="D57" s="150" t="s">
        <v>384</v>
      </c>
      <c r="E57" s="150" t="s">
        <v>293</v>
      </c>
      <c r="G57" s="150" t="s">
        <v>333</v>
      </c>
      <c r="H57" s="150" t="s">
        <v>339</v>
      </c>
      <c r="I57" s="150" t="s">
        <v>336</v>
      </c>
    </row>
    <row r="58" spans="1:9" ht="12.75">
      <c r="A58" s="87"/>
      <c r="B58" s="87" t="s">
        <v>199</v>
      </c>
      <c r="C58" s="150" t="s">
        <v>369</v>
      </c>
      <c r="D58" s="150" t="s">
        <v>338</v>
      </c>
      <c r="E58" s="150" t="s">
        <v>385</v>
      </c>
      <c r="G58" s="150" t="s">
        <v>328</v>
      </c>
      <c r="H58" s="150" t="s">
        <v>339</v>
      </c>
      <c r="I58" s="150" t="s">
        <v>316</v>
      </c>
    </row>
    <row r="59" spans="1:9" ht="12.75">
      <c r="A59" s="87"/>
      <c r="B59" s="87" t="s">
        <v>200</v>
      </c>
      <c r="C59" s="150" t="s">
        <v>292</v>
      </c>
      <c r="D59" s="150">
        <v>0</v>
      </c>
      <c r="E59" s="150" t="s">
        <v>292</v>
      </c>
      <c r="G59" s="150"/>
      <c r="H59" s="150"/>
      <c r="I59" s="150"/>
    </row>
    <row r="60" spans="1:9" ht="12.75">
      <c r="A60" s="87"/>
      <c r="B60" s="87" t="s">
        <v>144</v>
      </c>
      <c r="C60" s="150" t="s">
        <v>349</v>
      </c>
      <c r="D60" s="150" t="s">
        <v>386</v>
      </c>
      <c r="E60" s="150" t="s">
        <v>387</v>
      </c>
      <c r="G60" s="150" t="s">
        <v>388</v>
      </c>
      <c r="H60" s="150" t="s">
        <v>404</v>
      </c>
      <c r="I60" s="150" t="s">
        <v>314</v>
      </c>
    </row>
    <row r="61" spans="1:9" ht="12.75">
      <c r="A61" s="87"/>
      <c r="B61" s="87" t="s">
        <v>145</v>
      </c>
      <c r="C61" s="150" t="s">
        <v>388</v>
      </c>
      <c r="D61" s="150" t="s">
        <v>338</v>
      </c>
      <c r="E61" s="150" t="s">
        <v>323</v>
      </c>
      <c r="G61" s="150" t="s">
        <v>336</v>
      </c>
      <c r="H61" s="150" t="s">
        <v>292</v>
      </c>
      <c r="I61" s="150" t="s">
        <v>403</v>
      </c>
    </row>
    <row r="62" spans="1:9" ht="12.75">
      <c r="A62" s="87"/>
      <c r="B62" s="87" t="s">
        <v>146</v>
      </c>
      <c r="C62" s="150" t="s">
        <v>368</v>
      </c>
      <c r="D62" s="150" t="s">
        <v>328</v>
      </c>
      <c r="E62" s="150" t="s">
        <v>389</v>
      </c>
      <c r="G62" s="150" t="s">
        <v>340</v>
      </c>
      <c r="H62" s="150">
        <v>1</v>
      </c>
      <c r="I62" s="150" t="s">
        <v>403</v>
      </c>
    </row>
    <row r="63" spans="1:9" ht="12.75">
      <c r="A63" s="87"/>
      <c r="B63" s="87" t="s">
        <v>147</v>
      </c>
      <c r="C63" s="150" t="s">
        <v>390</v>
      </c>
      <c r="D63" s="150" t="s">
        <v>319</v>
      </c>
      <c r="E63" s="150" t="s">
        <v>391</v>
      </c>
      <c r="G63" s="150" t="s">
        <v>337</v>
      </c>
      <c r="H63" s="150" t="s">
        <v>292</v>
      </c>
      <c r="I63" s="150" t="s">
        <v>385</v>
      </c>
    </row>
    <row r="64" spans="1:9" ht="12.75">
      <c r="A64" s="87"/>
      <c r="B64" s="87" t="s">
        <v>201</v>
      </c>
      <c r="C64" s="150" t="s">
        <v>327</v>
      </c>
      <c r="D64" s="150" t="s">
        <v>388</v>
      </c>
      <c r="E64" s="150" t="s">
        <v>347</v>
      </c>
      <c r="G64" s="150" t="s">
        <v>292</v>
      </c>
      <c r="H64" s="150" t="s">
        <v>340</v>
      </c>
      <c r="I64" s="150" t="s">
        <v>316</v>
      </c>
    </row>
    <row r="65" spans="2:9" ht="12.75">
      <c r="B65" s="87" t="s">
        <v>202</v>
      </c>
      <c r="C65" s="150" t="s">
        <v>342</v>
      </c>
      <c r="D65" s="150" t="s">
        <v>369</v>
      </c>
      <c r="E65" s="150" t="s">
        <v>320</v>
      </c>
      <c r="G65" s="150" t="s">
        <v>327</v>
      </c>
      <c r="H65" s="150" t="s">
        <v>327</v>
      </c>
      <c r="I65" s="150" t="s">
        <v>341</v>
      </c>
    </row>
    <row r="66" spans="1:9" ht="21">
      <c r="A66" s="87"/>
      <c r="B66" s="87" t="s">
        <v>176</v>
      </c>
      <c r="C66" s="150" t="s">
        <v>392</v>
      </c>
      <c r="D66" s="150" t="s">
        <v>393</v>
      </c>
      <c r="E66" s="150" t="s">
        <v>382</v>
      </c>
      <c r="G66" s="150" t="s">
        <v>335</v>
      </c>
      <c r="H66" s="150" t="s">
        <v>403</v>
      </c>
      <c r="I66" s="150" t="s">
        <v>385</v>
      </c>
    </row>
    <row r="67" spans="1:9" ht="12.75">
      <c r="A67" s="87"/>
      <c r="B67" s="87" t="s">
        <v>203</v>
      </c>
      <c r="C67" s="150" t="s">
        <v>356</v>
      </c>
      <c r="D67" s="150" t="s">
        <v>383</v>
      </c>
      <c r="E67" s="150" t="s">
        <v>394</v>
      </c>
      <c r="G67" s="150" t="s">
        <v>327</v>
      </c>
      <c r="H67" s="150" t="s">
        <v>339</v>
      </c>
      <c r="I67" s="150" t="s">
        <v>403</v>
      </c>
    </row>
    <row r="68" spans="1:9" ht="21">
      <c r="A68" s="87"/>
      <c r="B68" s="87" t="s">
        <v>164</v>
      </c>
      <c r="C68" s="150" t="s">
        <v>395</v>
      </c>
      <c r="D68" s="150" t="s">
        <v>396</v>
      </c>
      <c r="E68" s="150" t="s">
        <v>397</v>
      </c>
      <c r="G68" s="150" t="s">
        <v>332</v>
      </c>
      <c r="H68" s="150" t="s">
        <v>372</v>
      </c>
      <c r="I68" s="150" t="s">
        <v>436</v>
      </c>
    </row>
    <row r="69" spans="1:9" ht="21">
      <c r="A69" s="87" t="s">
        <v>206</v>
      </c>
      <c r="B69" s="87" t="s">
        <v>215</v>
      </c>
      <c r="C69" s="150" t="s">
        <v>398</v>
      </c>
      <c r="D69" s="150" t="s">
        <v>399</v>
      </c>
      <c r="E69" s="150" t="s">
        <v>400</v>
      </c>
      <c r="G69" s="150" t="s">
        <v>452</v>
      </c>
      <c r="H69" s="150" t="s">
        <v>453</v>
      </c>
      <c r="I69" s="150" t="s">
        <v>454</v>
      </c>
    </row>
    <row r="70" spans="1:9" ht="12.75">
      <c r="A70" s="87"/>
      <c r="B70" s="87" t="s">
        <v>129</v>
      </c>
      <c r="C70" s="150" t="s">
        <v>336</v>
      </c>
      <c r="D70" s="150" t="s">
        <v>340</v>
      </c>
      <c r="E70" s="150" t="s">
        <v>401</v>
      </c>
      <c r="G70" s="150"/>
      <c r="H70" s="150"/>
      <c r="I70" s="150"/>
    </row>
    <row r="71" spans="1:9" ht="12.75">
      <c r="A71" s="87"/>
      <c r="B71" s="87" t="s">
        <v>150</v>
      </c>
      <c r="C71" s="150" t="s">
        <v>383</v>
      </c>
      <c r="D71" s="150" t="s">
        <v>340</v>
      </c>
      <c r="E71" s="150" t="s">
        <v>402</v>
      </c>
      <c r="G71" s="150" t="s">
        <v>340</v>
      </c>
      <c r="H71" s="150" t="s">
        <v>403</v>
      </c>
      <c r="I71" s="150" t="s">
        <v>344</v>
      </c>
    </row>
    <row r="72" spans="1:9" ht="21">
      <c r="A72" s="87"/>
      <c r="B72" s="87" t="s">
        <v>119</v>
      </c>
      <c r="C72" s="150" t="s">
        <v>403</v>
      </c>
      <c r="D72" s="150" t="s">
        <v>341</v>
      </c>
      <c r="E72" s="150" t="s">
        <v>329</v>
      </c>
      <c r="G72" s="150" t="s">
        <v>338</v>
      </c>
      <c r="H72" s="150" t="s">
        <v>327</v>
      </c>
      <c r="I72" s="150" t="s">
        <v>336</v>
      </c>
    </row>
    <row r="73" spans="1:9" ht="12.75">
      <c r="A73" s="87"/>
      <c r="B73" s="87" t="s">
        <v>120</v>
      </c>
      <c r="C73" s="150" t="s">
        <v>100</v>
      </c>
      <c r="D73" s="150" t="s">
        <v>100</v>
      </c>
      <c r="E73" s="150" t="s">
        <v>292</v>
      </c>
      <c r="G73" s="150"/>
      <c r="H73" s="150"/>
      <c r="I73" s="150"/>
    </row>
    <row r="74" spans="2:9" ht="12.75">
      <c r="B74" s="87" t="s">
        <v>130</v>
      </c>
      <c r="C74" s="150" t="s">
        <v>327</v>
      </c>
      <c r="D74" s="150" t="s">
        <v>401</v>
      </c>
      <c r="E74" s="150" t="s">
        <v>323</v>
      </c>
      <c r="G74" s="150">
        <v>1</v>
      </c>
      <c r="H74" s="150" t="s">
        <v>338</v>
      </c>
      <c r="I74" s="150" t="s">
        <v>333</v>
      </c>
    </row>
    <row r="75" spans="2:9" ht="12.75">
      <c r="B75" s="87" t="s">
        <v>153</v>
      </c>
      <c r="C75" s="150" t="s">
        <v>333</v>
      </c>
      <c r="D75" s="150" t="s">
        <v>404</v>
      </c>
      <c r="E75" s="150" t="s">
        <v>369</v>
      </c>
      <c r="G75" s="150">
        <v>0</v>
      </c>
      <c r="H75" s="150" t="s">
        <v>403</v>
      </c>
      <c r="I75" s="150" t="s">
        <v>403</v>
      </c>
    </row>
    <row r="76" spans="1:9" ht="12.75">
      <c r="A76" s="87"/>
      <c r="B76" s="87" t="s">
        <v>131</v>
      </c>
      <c r="C76" s="150">
        <v>2</v>
      </c>
      <c r="D76" s="150" t="s">
        <v>327</v>
      </c>
      <c r="E76" s="150" t="s">
        <v>328</v>
      </c>
      <c r="G76" s="150">
        <v>2</v>
      </c>
      <c r="H76" s="150" t="s">
        <v>338</v>
      </c>
      <c r="I76" s="150" t="s">
        <v>345</v>
      </c>
    </row>
    <row r="77" spans="1:9" ht="12.75">
      <c r="A77" s="87"/>
      <c r="B77" s="87" t="s">
        <v>121</v>
      </c>
      <c r="C77" s="150">
        <v>2</v>
      </c>
      <c r="D77" s="150" t="s">
        <v>339</v>
      </c>
      <c r="E77" s="150" t="s">
        <v>319</v>
      </c>
      <c r="G77" s="150">
        <v>1</v>
      </c>
      <c r="H77" s="150" t="s">
        <v>292</v>
      </c>
      <c r="I77" s="150" t="s">
        <v>338</v>
      </c>
    </row>
    <row r="78" spans="1:9" ht="12.75">
      <c r="A78" s="87"/>
      <c r="B78" s="87" t="s">
        <v>132</v>
      </c>
      <c r="C78" s="150" t="s">
        <v>405</v>
      </c>
      <c r="D78" s="150" t="s">
        <v>406</v>
      </c>
      <c r="E78" s="150" t="s">
        <v>407</v>
      </c>
      <c r="G78" s="150" t="s">
        <v>340</v>
      </c>
      <c r="H78" s="150" t="s">
        <v>455</v>
      </c>
      <c r="I78" s="150" t="s">
        <v>332</v>
      </c>
    </row>
    <row r="79" spans="1:9" ht="21">
      <c r="A79" s="87"/>
      <c r="B79" s="87" t="s">
        <v>122</v>
      </c>
      <c r="C79" s="150" t="s">
        <v>408</v>
      </c>
      <c r="D79" s="150" t="s">
        <v>409</v>
      </c>
      <c r="E79" s="150" t="s">
        <v>410</v>
      </c>
      <c r="G79" s="150" t="s">
        <v>382</v>
      </c>
      <c r="H79" s="150" t="s">
        <v>456</v>
      </c>
      <c r="I79" s="150" t="s">
        <v>457</v>
      </c>
    </row>
    <row r="80" spans="1:9" ht="12.75">
      <c r="A80" s="87"/>
      <c r="B80" s="87" t="s">
        <v>159</v>
      </c>
      <c r="C80" s="150" t="s">
        <v>411</v>
      </c>
      <c r="D80" s="150" t="s">
        <v>412</v>
      </c>
      <c r="E80" s="150" t="s">
        <v>413</v>
      </c>
      <c r="G80" s="150" t="s">
        <v>344</v>
      </c>
      <c r="H80" s="150" t="s">
        <v>350</v>
      </c>
      <c r="I80" s="150" t="s">
        <v>450</v>
      </c>
    </row>
    <row r="81" spans="2:9" ht="12.75">
      <c r="B81" s="87" t="s">
        <v>123</v>
      </c>
      <c r="C81" s="150" t="s">
        <v>414</v>
      </c>
      <c r="D81" s="150" t="s">
        <v>401</v>
      </c>
      <c r="E81" s="150" t="s">
        <v>386</v>
      </c>
      <c r="G81" s="150" t="s">
        <v>343</v>
      </c>
      <c r="H81" s="150" t="s">
        <v>327</v>
      </c>
      <c r="I81" s="150" t="s">
        <v>404</v>
      </c>
    </row>
    <row r="82" spans="1:9" ht="12.75">
      <c r="A82" s="87"/>
      <c r="B82" s="87" t="s">
        <v>133</v>
      </c>
      <c r="C82" s="150" t="s">
        <v>415</v>
      </c>
      <c r="D82" s="150" t="s">
        <v>416</v>
      </c>
      <c r="E82" s="150" t="s">
        <v>417</v>
      </c>
      <c r="G82" s="150" t="s">
        <v>458</v>
      </c>
      <c r="H82" s="150" t="s">
        <v>459</v>
      </c>
      <c r="I82" s="150" t="s">
        <v>460</v>
      </c>
    </row>
    <row r="83" spans="1:9" ht="12.75">
      <c r="A83" s="87"/>
      <c r="B83" s="87" t="s">
        <v>124</v>
      </c>
      <c r="C83" s="150" t="s">
        <v>418</v>
      </c>
      <c r="D83" s="150" t="s">
        <v>352</v>
      </c>
      <c r="E83" s="150" t="s">
        <v>419</v>
      </c>
      <c r="G83" s="150" t="s">
        <v>317</v>
      </c>
      <c r="H83" s="150" t="s">
        <v>348</v>
      </c>
      <c r="I83" s="150" t="s">
        <v>461</v>
      </c>
    </row>
    <row r="84" spans="1:9" ht="12.75">
      <c r="A84" s="87"/>
      <c r="B84" s="87" t="s">
        <v>125</v>
      </c>
      <c r="C84" s="150" t="s">
        <v>342</v>
      </c>
      <c r="D84" s="150" t="s">
        <v>331</v>
      </c>
      <c r="E84" s="150" t="s">
        <v>334</v>
      </c>
      <c r="G84" s="150" t="s">
        <v>341</v>
      </c>
      <c r="H84" s="150" t="s">
        <v>340</v>
      </c>
      <c r="I84" s="150" t="s">
        <v>388</v>
      </c>
    </row>
    <row r="85" spans="1:9" ht="21">
      <c r="A85" s="87" t="s">
        <v>207</v>
      </c>
      <c r="B85" s="87" t="s">
        <v>215</v>
      </c>
      <c r="C85" s="150" t="s">
        <v>420</v>
      </c>
      <c r="D85" s="150" t="s">
        <v>421</v>
      </c>
      <c r="E85" s="150" t="s">
        <v>422</v>
      </c>
      <c r="G85" s="150" t="s">
        <v>393</v>
      </c>
      <c r="H85" s="150" t="s">
        <v>462</v>
      </c>
      <c r="I85" s="150" t="s">
        <v>432</v>
      </c>
    </row>
    <row r="86" spans="1:9" ht="12.75">
      <c r="A86" s="87"/>
      <c r="B86" s="87" t="s">
        <v>148</v>
      </c>
      <c r="C86" s="150" t="s">
        <v>333</v>
      </c>
      <c r="D86" s="150">
        <v>1</v>
      </c>
      <c r="E86" s="150" t="s">
        <v>345</v>
      </c>
      <c r="G86" s="150"/>
      <c r="H86" s="150"/>
      <c r="I86" s="150"/>
    </row>
    <row r="87" spans="1:9" ht="12.75">
      <c r="A87" s="87"/>
      <c r="B87" s="87" t="s">
        <v>149</v>
      </c>
      <c r="C87" s="150">
        <v>1</v>
      </c>
      <c r="D87" s="150" t="s">
        <v>336</v>
      </c>
      <c r="E87" s="150" t="s">
        <v>335</v>
      </c>
      <c r="G87" s="150" t="s">
        <v>292</v>
      </c>
      <c r="H87" s="150" t="s">
        <v>345</v>
      </c>
      <c r="I87" s="150" t="s">
        <v>319</v>
      </c>
    </row>
    <row r="88" spans="1:9" ht="12.75">
      <c r="A88" s="87"/>
      <c r="B88" s="87" t="s">
        <v>182</v>
      </c>
      <c r="C88" s="150" t="s">
        <v>338</v>
      </c>
      <c r="D88" s="150" t="s">
        <v>333</v>
      </c>
      <c r="E88" s="150" t="s">
        <v>319</v>
      </c>
      <c r="G88" s="150">
        <v>1</v>
      </c>
      <c r="H88" s="150" t="s">
        <v>292</v>
      </c>
      <c r="I88" s="150" t="s">
        <v>338</v>
      </c>
    </row>
    <row r="89" spans="1:9" ht="12.75">
      <c r="A89" s="87"/>
      <c r="B89" s="87" t="s">
        <v>151</v>
      </c>
      <c r="C89" s="150">
        <v>2</v>
      </c>
      <c r="D89" s="150" t="s">
        <v>401</v>
      </c>
      <c r="E89" s="150" t="s">
        <v>385</v>
      </c>
      <c r="G89" s="150">
        <v>2</v>
      </c>
      <c r="H89" s="150" t="s">
        <v>383</v>
      </c>
      <c r="I89" s="150" t="s">
        <v>337</v>
      </c>
    </row>
    <row r="90" spans="1:9" ht="12.75">
      <c r="A90" s="87"/>
      <c r="B90" s="87" t="s">
        <v>152</v>
      </c>
      <c r="C90" s="150" t="s">
        <v>333</v>
      </c>
      <c r="D90" s="150" t="s">
        <v>333</v>
      </c>
      <c r="E90" s="150" t="s">
        <v>328</v>
      </c>
      <c r="G90" s="150">
        <v>2</v>
      </c>
      <c r="H90" s="150" t="s">
        <v>338</v>
      </c>
      <c r="I90" s="150" t="s">
        <v>345</v>
      </c>
    </row>
    <row r="91" spans="2:9" ht="12.75">
      <c r="B91" s="87" t="s">
        <v>155</v>
      </c>
      <c r="C91" s="150" t="s">
        <v>338</v>
      </c>
      <c r="D91" s="150" t="s">
        <v>292</v>
      </c>
      <c r="E91" s="150" t="s">
        <v>339</v>
      </c>
      <c r="G91" s="150">
        <v>1</v>
      </c>
      <c r="H91" s="150" t="s">
        <v>292</v>
      </c>
      <c r="I91" s="150" t="s">
        <v>338</v>
      </c>
    </row>
    <row r="92" spans="2:9" ht="12.75">
      <c r="B92" s="87" t="s">
        <v>156</v>
      </c>
      <c r="C92" s="150" t="s">
        <v>404</v>
      </c>
      <c r="D92" s="150" t="s">
        <v>423</v>
      </c>
      <c r="E92" s="150" t="s">
        <v>302</v>
      </c>
      <c r="G92" s="150" t="s">
        <v>292</v>
      </c>
      <c r="H92" s="150" t="s">
        <v>319</v>
      </c>
      <c r="I92" s="150" t="s">
        <v>336</v>
      </c>
    </row>
    <row r="93" spans="2:9" ht="12.75">
      <c r="B93" s="87" t="s">
        <v>157</v>
      </c>
      <c r="C93" s="150" t="s">
        <v>424</v>
      </c>
      <c r="D93" s="150" t="s">
        <v>425</v>
      </c>
      <c r="E93" s="150" t="s">
        <v>426</v>
      </c>
      <c r="G93" s="150" t="s">
        <v>335</v>
      </c>
      <c r="H93" s="150" t="s">
        <v>356</v>
      </c>
      <c r="I93" s="150" t="s">
        <v>293</v>
      </c>
    </row>
    <row r="94" spans="2:9" ht="12.75">
      <c r="B94" s="87" t="s">
        <v>158</v>
      </c>
      <c r="C94" s="150" t="s">
        <v>427</v>
      </c>
      <c r="D94" s="150" t="s">
        <v>428</v>
      </c>
      <c r="E94" s="150" t="s">
        <v>429</v>
      </c>
      <c r="G94" s="150" t="s">
        <v>319</v>
      </c>
      <c r="H94" s="150" t="s">
        <v>379</v>
      </c>
      <c r="I94" s="150" t="s">
        <v>377</v>
      </c>
    </row>
    <row r="95" spans="2:9" ht="12.75">
      <c r="B95" s="87" t="s">
        <v>196</v>
      </c>
      <c r="C95" s="150" t="s">
        <v>372</v>
      </c>
      <c r="D95" s="150" t="s">
        <v>294</v>
      </c>
      <c r="E95" s="150" t="s">
        <v>430</v>
      </c>
      <c r="G95" s="150" t="s">
        <v>328</v>
      </c>
      <c r="H95" s="150" t="s">
        <v>336</v>
      </c>
      <c r="I95" s="150" t="s">
        <v>331</v>
      </c>
    </row>
    <row r="96" spans="2:9" ht="12.75">
      <c r="B96" s="87" t="s">
        <v>160</v>
      </c>
      <c r="C96" s="150" t="s">
        <v>336</v>
      </c>
      <c r="D96" s="150" t="s">
        <v>376</v>
      </c>
      <c r="E96" s="150" t="s">
        <v>321</v>
      </c>
      <c r="G96" s="150">
        <v>2</v>
      </c>
      <c r="H96" s="150" t="s">
        <v>343</v>
      </c>
      <c r="I96" s="150" t="s">
        <v>335</v>
      </c>
    </row>
    <row r="97" spans="1:9" ht="21">
      <c r="A97" s="144"/>
      <c r="B97" s="149" t="s">
        <v>161</v>
      </c>
      <c r="C97" s="152" t="s">
        <v>341</v>
      </c>
      <c r="D97" s="152" t="s">
        <v>431</v>
      </c>
      <c r="E97" s="152" t="s">
        <v>366</v>
      </c>
      <c r="F97" s="144"/>
      <c r="G97" s="152" t="s">
        <v>339</v>
      </c>
      <c r="H97" s="152" t="s">
        <v>369</v>
      </c>
      <c r="I97" s="152" t="s">
        <v>329</v>
      </c>
    </row>
    <row r="98" spans="2:9" ht="12.75">
      <c r="B98" s="87"/>
      <c r="C98" s="150"/>
      <c r="D98" s="150"/>
      <c r="E98" s="150"/>
      <c r="G98" s="150"/>
      <c r="H98" s="150"/>
      <c r="I98" s="150"/>
    </row>
    <row r="99" spans="1:9" ht="12.75">
      <c r="A99" t="s">
        <v>101</v>
      </c>
      <c r="B99" s="67"/>
      <c r="C99" s="67"/>
      <c r="D99" s="67"/>
      <c r="E99" s="67"/>
      <c r="F99" s="67"/>
      <c r="G99" s="67"/>
      <c r="H99" s="67"/>
      <c r="I99" s="151"/>
    </row>
    <row r="100" spans="1:8" ht="12.75">
      <c r="A100" s="197" t="s">
        <v>98</v>
      </c>
      <c r="B100" s="197"/>
      <c r="C100" s="197"/>
      <c r="D100" s="197"/>
      <c r="E100" s="197"/>
      <c r="F100" s="197"/>
      <c r="G100" s="197"/>
      <c r="H100" s="197"/>
    </row>
    <row r="101" spans="1:8" ht="12.75">
      <c r="A101" t="s">
        <v>99</v>
      </c>
      <c r="B101" s="33"/>
      <c r="C101" s="33"/>
      <c r="D101" s="33"/>
      <c r="E101" s="33"/>
      <c r="F101" s="33"/>
      <c r="G101" s="33"/>
      <c r="H101" s="33"/>
    </row>
    <row r="102" spans="1:8" ht="12.75">
      <c r="A102" s="73" t="s">
        <v>96</v>
      </c>
      <c r="B102" s="66"/>
      <c r="C102" s="67"/>
      <c r="D102" s="66"/>
      <c r="E102" s="66"/>
      <c r="F102" s="67"/>
      <c r="G102" s="67"/>
      <c r="H102" s="67"/>
    </row>
    <row r="103" ht="12.75">
      <c r="A103" s="88" t="s">
        <v>286</v>
      </c>
    </row>
    <row r="186" ht="12.75">
      <c r="A186" s="87" t="s">
        <v>215</v>
      </c>
    </row>
    <row r="187" spans="2:9" ht="12.75">
      <c r="B187" s="87" t="s">
        <v>215</v>
      </c>
      <c r="D187" s="150" t="s">
        <v>270</v>
      </c>
      <c r="E187" s="150"/>
      <c r="H187" s="150"/>
      <c r="I187" s="150"/>
    </row>
  </sheetData>
  <sheetProtection/>
  <mergeCells count="2">
    <mergeCell ref="A3:I3"/>
    <mergeCell ref="A100:H100"/>
  </mergeCells>
  <printOptions/>
  <pageMargins left="0.75" right="0.75" top="1" bottom="1" header="0.5" footer="0.5"/>
  <pageSetup fitToHeight="2" orientation="portrait" paperSize="9" scale="78" r:id="rId2"/>
  <rowBreaks count="1" manualBreakCount="1">
    <brk id="53" max="8" man="1"/>
  </rowBreaks>
  <drawing r:id="rId1"/>
</worksheet>
</file>

<file path=xl/worksheets/sheet16.xml><?xml version="1.0" encoding="utf-8"?>
<worksheet xmlns="http://schemas.openxmlformats.org/spreadsheetml/2006/main" xmlns:r="http://schemas.openxmlformats.org/officeDocument/2006/relationships">
  <dimension ref="A3:N24"/>
  <sheetViews>
    <sheetView zoomScalePageLayoutView="0" workbookViewId="0" topLeftCell="A1">
      <selection activeCell="G26" sqref="G26"/>
    </sheetView>
  </sheetViews>
  <sheetFormatPr defaultColWidth="9.140625" defaultRowHeight="12.75"/>
  <cols>
    <col min="1" max="1" width="22.7109375" style="33" customWidth="1"/>
    <col min="2" max="9" width="10.00390625" style="33" customWidth="1"/>
    <col min="10" max="10" width="2.140625" style="33" customWidth="1"/>
    <col min="11" max="14" width="10.00390625" style="33" customWidth="1"/>
    <col min="15" max="17" width="9.140625" style="33" customWidth="1"/>
    <col min="18" max="18" width="12.28125" style="33" bestFit="1" customWidth="1"/>
    <col min="19" max="19" width="34.8515625" style="33" customWidth="1"/>
    <col min="20" max="16384" width="9.140625" style="33" customWidth="1"/>
  </cols>
  <sheetData>
    <row r="1" s="23" customFormat="1" ht="81.75" customHeight="1"/>
    <row r="2" s="23" customFormat="1" ht="12.75"/>
    <row r="3" spans="1:14" s="23" customFormat="1" ht="41.25" customHeight="1">
      <c r="A3" s="201" t="s">
        <v>262</v>
      </c>
      <c r="B3" s="201"/>
      <c r="C3" s="202"/>
      <c r="D3" s="202"/>
      <c r="E3" s="202"/>
      <c r="F3" s="202"/>
      <c r="G3" s="202"/>
      <c r="H3" s="202"/>
      <c r="I3" s="202"/>
      <c r="J3" s="202"/>
      <c r="K3" s="202"/>
      <c r="L3" s="202"/>
      <c r="M3" s="202"/>
      <c r="N3" s="202"/>
    </row>
    <row r="4" spans="1:10" s="23" customFormat="1" ht="12.75">
      <c r="A4" s="115"/>
      <c r="B4" s="199" t="s">
        <v>242</v>
      </c>
      <c r="C4" s="199"/>
      <c r="D4" s="199"/>
      <c r="E4" s="199"/>
      <c r="F4" s="199"/>
      <c r="G4" s="199"/>
      <c r="H4" s="199"/>
      <c r="I4" s="199"/>
      <c r="J4" s="33"/>
    </row>
    <row r="5" spans="1:9" ht="16.5" customHeight="1">
      <c r="A5" s="98"/>
      <c r="B5" s="200" t="s">
        <v>222</v>
      </c>
      <c r="C5" s="200"/>
      <c r="D5" s="200" t="s">
        <v>223</v>
      </c>
      <c r="E5" s="200"/>
      <c r="F5" s="200" t="s">
        <v>261</v>
      </c>
      <c r="G5" s="200"/>
      <c r="H5" s="200" t="s">
        <v>466</v>
      </c>
      <c r="I5" s="200"/>
    </row>
    <row r="6" spans="1:10" s="114" customFormat="1" ht="38.25" customHeight="1">
      <c r="A6" s="112"/>
      <c r="B6" s="113" t="s">
        <v>245</v>
      </c>
      <c r="C6" s="113" t="s">
        <v>244</v>
      </c>
      <c r="D6" s="113" t="s">
        <v>245</v>
      </c>
      <c r="E6" s="113" t="s">
        <v>244</v>
      </c>
      <c r="F6" s="113" t="s">
        <v>245</v>
      </c>
      <c r="G6" s="113" t="s">
        <v>244</v>
      </c>
      <c r="H6" s="113" t="s">
        <v>245</v>
      </c>
      <c r="I6" s="113" t="s">
        <v>244</v>
      </c>
      <c r="J6" s="33"/>
    </row>
    <row r="7" spans="1:9" ht="12.75">
      <c r="A7" s="95" t="s">
        <v>224</v>
      </c>
      <c r="B7" s="96">
        <v>67.9517575161549</v>
      </c>
      <c r="C7" s="96">
        <v>193</v>
      </c>
      <c r="D7" s="96">
        <v>57.16033016075267</v>
      </c>
      <c r="E7" s="96">
        <v>178</v>
      </c>
      <c r="F7" s="96">
        <v>65.46347879461577</v>
      </c>
      <c r="G7" s="96">
        <v>199.0977127876554</v>
      </c>
      <c r="H7" s="96">
        <v>52.55617647706156</v>
      </c>
      <c r="I7" s="96">
        <v>194.0325582722433</v>
      </c>
    </row>
    <row r="8" spans="1:9" ht="12.75">
      <c r="A8" s="9" t="s">
        <v>225</v>
      </c>
      <c r="B8" s="97">
        <v>74.52187381939859</v>
      </c>
      <c r="C8" s="97">
        <v>210.152</v>
      </c>
      <c r="D8" s="97">
        <v>65.39149735087821</v>
      </c>
      <c r="E8" s="97">
        <v>198.600903</v>
      </c>
      <c r="F8" s="97">
        <v>70.82527312335228</v>
      </c>
      <c r="G8" s="97">
        <v>212.15092809042173</v>
      </c>
      <c r="H8" s="97">
        <v>62.090562943981645</v>
      </c>
      <c r="I8" s="97">
        <v>213.97071785263148</v>
      </c>
    </row>
    <row r="9" spans="1:9" ht="12.75">
      <c r="A9" s="9" t="s">
        <v>226</v>
      </c>
      <c r="B9" s="97">
        <v>64.95870680573425</v>
      </c>
      <c r="C9" s="97">
        <v>185.94037415225313</v>
      </c>
      <c r="D9" s="97">
        <v>45.41288712227735</v>
      </c>
      <c r="E9" s="97">
        <v>173.123892</v>
      </c>
      <c r="F9" s="97">
        <v>63.11129222199865</v>
      </c>
      <c r="G9" s="97">
        <v>192.61253592595438</v>
      </c>
      <c r="H9" s="97">
        <v>33.789971812634846</v>
      </c>
      <c r="I9" s="97">
        <v>154.04156202575047</v>
      </c>
    </row>
    <row r="10" spans="1:9" ht="12.75">
      <c r="A10" s="9" t="s">
        <v>227</v>
      </c>
      <c r="B10" s="97">
        <v>61.27968312033779</v>
      </c>
      <c r="C10" s="97">
        <v>175.29786659348167</v>
      </c>
      <c r="D10" s="97">
        <v>54.85858096489512</v>
      </c>
      <c r="E10" s="97">
        <v>149.30216060784514</v>
      </c>
      <c r="F10" s="97">
        <v>53.43699653323392</v>
      </c>
      <c r="G10" s="97">
        <v>170.79798095016602</v>
      </c>
      <c r="H10" s="97">
        <v>48.687623213936305</v>
      </c>
      <c r="I10" s="97">
        <v>186.39091003808713</v>
      </c>
    </row>
    <row r="11" spans="1:9" ht="12.75">
      <c r="A11" s="98"/>
      <c r="B11" s="98"/>
      <c r="C11" s="98"/>
      <c r="D11" s="98"/>
      <c r="E11" s="98"/>
      <c r="F11" s="98"/>
      <c r="G11" s="98"/>
      <c r="H11" s="98"/>
      <c r="I11" s="98"/>
    </row>
    <row r="12" spans="1:9" ht="12.75">
      <c r="A12" s="99" t="s">
        <v>228</v>
      </c>
      <c r="B12" s="100">
        <v>67.57</v>
      </c>
      <c r="C12" s="100">
        <v>192</v>
      </c>
      <c r="D12" s="100">
        <v>54.12</v>
      </c>
      <c r="E12" s="100">
        <v>169</v>
      </c>
      <c r="F12" s="100">
        <v>65.80562976755337</v>
      </c>
      <c r="G12" s="100">
        <v>199.86734771736985</v>
      </c>
      <c r="H12" s="100">
        <v>54</v>
      </c>
      <c r="I12" s="100">
        <v>198</v>
      </c>
    </row>
    <row r="14" spans="1:9" ht="12.75" customHeight="1">
      <c r="A14" s="115"/>
      <c r="B14" s="199" t="s">
        <v>243</v>
      </c>
      <c r="C14" s="199"/>
      <c r="D14" s="199"/>
      <c r="E14" s="199"/>
      <c r="F14" s="199"/>
      <c r="G14" s="199"/>
      <c r="H14" s="199"/>
      <c r="I14" s="199"/>
    </row>
    <row r="15" spans="1:9" ht="18.75" customHeight="1">
      <c r="A15" s="98"/>
      <c r="B15" s="200" t="s">
        <v>222</v>
      </c>
      <c r="C15" s="200"/>
      <c r="D15" s="200" t="s">
        <v>223</v>
      </c>
      <c r="E15" s="200"/>
      <c r="F15" s="200" t="s">
        <v>261</v>
      </c>
      <c r="G15" s="200"/>
      <c r="H15" s="200" t="s">
        <v>466</v>
      </c>
      <c r="I15" s="200"/>
    </row>
    <row r="16" spans="1:9" ht="32.25">
      <c r="A16" s="112"/>
      <c r="B16" s="113" t="s">
        <v>245</v>
      </c>
      <c r="C16" s="113" t="s">
        <v>244</v>
      </c>
      <c r="D16" s="113" t="s">
        <v>245</v>
      </c>
      <c r="E16" s="113" t="s">
        <v>244</v>
      </c>
      <c r="F16" s="113" t="s">
        <v>245</v>
      </c>
      <c r="G16" s="113" t="s">
        <v>244</v>
      </c>
      <c r="H16" s="113" t="s">
        <v>245</v>
      </c>
      <c r="I16" s="113" t="s">
        <v>244</v>
      </c>
    </row>
    <row r="17" spans="1:9" ht="12.75">
      <c r="A17" s="95" t="s">
        <v>224</v>
      </c>
      <c r="B17" s="96">
        <v>41.97743863976344</v>
      </c>
      <c r="C17" s="96">
        <v>188</v>
      </c>
      <c r="D17" s="96">
        <v>38.19985549332812</v>
      </c>
      <c r="E17" s="96">
        <v>188</v>
      </c>
      <c r="F17" s="96">
        <v>48.04171880872013</v>
      </c>
      <c r="G17" s="96">
        <v>195.55240728686144</v>
      </c>
      <c r="H17" s="96">
        <v>43</v>
      </c>
      <c r="I17" s="96">
        <v>195</v>
      </c>
    </row>
    <row r="18" spans="1:9" ht="12.75">
      <c r="A18" s="9" t="s">
        <v>225</v>
      </c>
      <c r="B18" s="97">
        <v>46.382088131566334</v>
      </c>
      <c r="C18" s="97">
        <v>199.65586584644691</v>
      </c>
      <c r="D18" s="97">
        <v>43.395638353054174</v>
      </c>
      <c r="E18" s="97">
        <v>200.06355306487316</v>
      </c>
      <c r="F18" s="97">
        <v>52.5171350806186</v>
      </c>
      <c r="G18" s="97">
        <v>205.99839189658522</v>
      </c>
      <c r="H18" s="97">
        <v>50.69983060436948</v>
      </c>
      <c r="I18" s="97">
        <v>208.7693222484968</v>
      </c>
    </row>
    <row r="19" spans="1:9" ht="12.75">
      <c r="A19" s="9" t="s">
        <v>226</v>
      </c>
      <c r="B19" s="97">
        <v>44.28656354577514</v>
      </c>
      <c r="C19" s="97">
        <v>193.83701532666467</v>
      </c>
      <c r="D19" s="97">
        <v>28.609770444302605</v>
      </c>
      <c r="E19" s="97">
        <v>188.6350149252655</v>
      </c>
      <c r="F19" s="97">
        <v>47.38377153506643</v>
      </c>
      <c r="G19" s="97">
        <v>194.33822829361768</v>
      </c>
      <c r="H19" s="97">
        <v>23.68209801190528</v>
      </c>
      <c r="I19" s="97">
        <v>162.7243139837108</v>
      </c>
    </row>
    <row r="20" spans="1:9" ht="12.75">
      <c r="A20" s="9" t="s">
        <v>227</v>
      </c>
      <c r="B20" s="97">
        <v>33.98270031579479</v>
      </c>
      <c r="C20" s="97">
        <v>168.45885394623102</v>
      </c>
      <c r="D20" s="97">
        <v>38.46169692164378</v>
      </c>
      <c r="E20" s="97">
        <v>166.41761708623332</v>
      </c>
      <c r="F20" s="97">
        <v>35.93995590390634</v>
      </c>
      <c r="G20" s="97">
        <v>166.9145302645307</v>
      </c>
      <c r="H20" s="97">
        <v>41.53546709853357</v>
      </c>
      <c r="I20" s="97">
        <v>194.00496339111328</v>
      </c>
    </row>
    <row r="21" spans="1:9" ht="12.75">
      <c r="A21" s="98"/>
      <c r="B21" s="98"/>
      <c r="C21" s="98"/>
      <c r="D21" s="98"/>
      <c r="E21" s="98"/>
      <c r="F21" s="98"/>
      <c r="G21" s="98"/>
      <c r="H21" s="98"/>
      <c r="I21" s="98"/>
    </row>
    <row r="22" spans="1:9" ht="12.75">
      <c r="A22" s="99" t="s">
        <v>228</v>
      </c>
      <c r="B22" s="100">
        <v>41.36</v>
      </c>
      <c r="C22" s="100">
        <v>186</v>
      </c>
      <c r="D22" s="100">
        <v>36.25</v>
      </c>
      <c r="E22" s="100">
        <v>182</v>
      </c>
      <c r="F22" s="100">
        <v>47.98698080632693</v>
      </c>
      <c r="G22" s="100">
        <v>195.80267714990848</v>
      </c>
      <c r="H22" s="100">
        <v>43</v>
      </c>
      <c r="I22" s="100">
        <v>197</v>
      </c>
    </row>
    <row r="23" ht="7.5" customHeight="1"/>
    <row r="24" ht="12.75">
      <c r="A24" s="33" t="s">
        <v>229</v>
      </c>
    </row>
  </sheetData>
  <sheetProtection/>
  <mergeCells count="11">
    <mergeCell ref="A3:N3"/>
    <mergeCell ref="B5:C5"/>
    <mergeCell ref="D5:E5"/>
    <mergeCell ref="B15:C15"/>
    <mergeCell ref="D15:E15"/>
    <mergeCell ref="H5:I5"/>
    <mergeCell ref="H15:I15"/>
    <mergeCell ref="B14:I14"/>
    <mergeCell ref="B4:I4"/>
    <mergeCell ref="F5:G5"/>
    <mergeCell ref="F15:G15"/>
  </mergeCells>
  <printOptions/>
  <pageMargins left="0.75" right="0.75" top="1" bottom="1" header="0.5" footer="0.5"/>
  <pageSetup horizontalDpi="300" verticalDpi="300" orientation="landscape" paperSize="9" r:id="rId2"/>
  <drawing r:id="rId1"/>
</worksheet>
</file>

<file path=xl/worksheets/sheet17.xml><?xml version="1.0" encoding="utf-8"?>
<worksheet xmlns="http://schemas.openxmlformats.org/spreadsheetml/2006/main" xmlns:r="http://schemas.openxmlformats.org/officeDocument/2006/relationships">
  <dimension ref="A3:P40"/>
  <sheetViews>
    <sheetView zoomScalePageLayoutView="0" workbookViewId="0" topLeftCell="A1">
      <selection activeCell="L7" sqref="L7"/>
    </sheetView>
  </sheetViews>
  <sheetFormatPr defaultColWidth="9.140625" defaultRowHeight="12.75"/>
  <cols>
    <col min="1" max="1" width="22.7109375" style="33" customWidth="1"/>
    <col min="2" max="10" width="9.140625" style="33" customWidth="1"/>
    <col min="11" max="11" width="12.28125" style="33" bestFit="1" customWidth="1"/>
    <col min="12" max="12" width="34.8515625" style="33" customWidth="1"/>
    <col min="13" max="16384" width="9.140625" style="33" customWidth="1"/>
  </cols>
  <sheetData>
    <row r="1" s="23" customFormat="1" ht="81.75" customHeight="1"/>
    <row r="2" s="23" customFormat="1" ht="12.75"/>
    <row r="3" spans="1:9" ht="29.25" customHeight="1">
      <c r="A3" s="203" t="s">
        <v>273</v>
      </c>
      <c r="B3" s="204"/>
      <c r="C3" s="204"/>
      <c r="D3" s="204"/>
      <c r="E3" s="204"/>
      <c r="F3" s="204"/>
      <c r="G3" s="204"/>
      <c r="H3" s="204"/>
      <c r="I3" s="89"/>
    </row>
    <row r="4" spans="1:9" ht="18" customHeight="1">
      <c r="A4" s="205" t="s">
        <v>208</v>
      </c>
      <c r="B4" s="189" t="s">
        <v>214</v>
      </c>
      <c r="C4" s="189"/>
      <c r="D4" s="189"/>
      <c r="E4" s="189"/>
      <c r="F4" s="189"/>
      <c r="G4" s="189"/>
      <c r="H4" s="207" t="s">
        <v>26</v>
      </c>
      <c r="I4" s="90"/>
    </row>
    <row r="5" spans="1:16" s="40" customFormat="1" ht="27" customHeight="1">
      <c r="A5" s="206"/>
      <c r="B5" s="177" t="s">
        <v>209</v>
      </c>
      <c r="C5" s="177" t="s">
        <v>210</v>
      </c>
      <c r="D5" s="177" t="s">
        <v>211</v>
      </c>
      <c r="E5" s="177" t="s">
        <v>212</v>
      </c>
      <c r="F5" s="177" t="s">
        <v>213</v>
      </c>
      <c r="G5" s="177" t="s">
        <v>463</v>
      </c>
      <c r="H5" s="188"/>
      <c r="I5" s="90"/>
      <c r="J5" s="33"/>
      <c r="K5" s="33"/>
      <c r="L5" s="33"/>
      <c r="M5" s="33"/>
      <c r="N5" s="33"/>
      <c r="O5" s="33"/>
      <c r="P5" s="33"/>
    </row>
    <row r="6" spans="1:16" s="23" customFormat="1" ht="12.75">
      <c r="A6" s="77" t="s">
        <v>204</v>
      </c>
      <c r="B6" s="153">
        <v>76</v>
      </c>
      <c r="C6" s="154">
        <v>196</v>
      </c>
      <c r="D6" s="154">
        <v>129</v>
      </c>
      <c r="E6" s="153">
        <v>231</v>
      </c>
      <c r="F6" s="154">
        <v>203</v>
      </c>
      <c r="G6" s="154">
        <v>0</v>
      </c>
      <c r="H6" s="155">
        <f aca="true" t="shared" si="0" ref="H6:H12">SUM(B6:G6)</f>
        <v>835</v>
      </c>
      <c r="I6" s="41"/>
      <c r="J6" s="33"/>
      <c r="K6" s="33"/>
      <c r="L6" s="33"/>
      <c r="M6" s="33"/>
      <c r="N6" s="33"/>
      <c r="O6" s="33"/>
      <c r="P6" s="33"/>
    </row>
    <row r="7" spans="1:16" s="23" customFormat="1" ht="12.75">
      <c r="A7" s="31" t="s">
        <v>205</v>
      </c>
      <c r="B7" s="117">
        <v>147</v>
      </c>
      <c r="C7" s="116">
        <v>316</v>
      </c>
      <c r="D7" s="116">
        <v>166</v>
      </c>
      <c r="E7" s="117">
        <v>205</v>
      </c>
      <c r="F7" s="116">
        <v>184</v>
      </c>
      <c r="G7" s="116">
        <v>3</v>
      </c>
      <c r="H7" s="41">
        <f t="shared" si="0"/>
        <v>1021</v>
      </c>
      <c r="I7" s="41"/>
      <c r="J7" s="33"/>
      <c r="K7" s="33"/>
      <c r="L7" s="33"/>
      <c r="M7" s="33"/>
      <c r="N7" s="33"/>
      <c r="O7" s="33"/>
      <c r="P7" s="33"/>
    </row>
    <row r="8" spans="1:16" s="23" customFormat="1" ht="12.75">
      <c r="A8" s="31" t="s">
        <v>206</v>
      </c>
      <c r="B8" s="117">
        <v>213</v>
      </c>
      <c r="C8" s="116">
        <v>300</v>
      </c>
      <c r="D8" s="116">
        <v>132</v>
      </c>
      <c r="E8" s="117">
        <v>85</v>
      </c>
      <c r="F8" s="116">
        <v>61</v>
      </c>
      <c r="G8" s="116">
        <v>0</v>
      </c>
      <c r="H8" s="156">
        <f t="shared" si="0"/>
        <v>791</v>
      </c>
      <c r="I8" s="41"/>
      <c r="J8" s="33"/>
      <c r="K8" s="33"/>
      <c r="L8" s="33"/>
      <c r="M8" s="33"/>
      <c r="N8" s="33"/>
      <c r="O8" s="33"/>
      <c r="P8" s="33"/>
    </row>
    <row r="9" spans="1:16" s="23" customFormat="1" ht="12.75">
      <c r="A9" s="31" t="s">
        <v>207</v>
      </c>
      <c r="B9" s="117">
        <v>34</v>
      </c>
      <c r="C9" s="116">
        <v>77</v>
      </c>
      <c r="D9" s="116">
        <v>46</v>
      </c>
      <c r="E9" s="117">
        <v>51</v>
      </c>
      <c r="F9" s="116">
        <v>61</v>
      </c>
      <c r="G9" s="116">
        <v>0</v>
      </c>
      <c r="H9" s="156">
        <f t="shared" si="0"/>
        <v>269</v>
      </c>
      <c r="I9" s="41"/>
      <c r="J9" s="33"/>
      <c r="K9" s="33"/>
      <c r="L9" s="33"/>
      <c r="M9" s="33"/>
      <c r="N9" s="33"/>
      <c r="O9" s="33"/>
      <c r="P9" s="33"/>
    </row>
    <row r="10" spans="1:16" s="23" customFormat="1" ht="36" customHeight="1">
      <c r="A10" s="31" t="s">
        <v>39</v>
      </c>
      <c r="B10" s="118">
        <v>237</v>
      </c>
      <c r="C10" s="118">
        <v>496</v>
      </c>
      <c r="D10" s="118">
        <v>293</v>
      </c>
      <c r="E10" s="118">
        <v>362</v>
      </c>
      <c r="F10" s="118">
        <v>343</v>
      </c>
      <c r="G10" s="23">
        <v>2</v>
      </c>
      <c r="H10" s="41">
        <f t="shared" si="0"/>
        <v>1733</v>
      </c>
      <c r="I10" s="41"/>
      <c r="J10" s="33"/>
      <c r="K10" s="33"/>
      <c r="L10" s="33"/>
      <c r="M10" s="33"/>
      <c r="N10" s="33"/>
      <c r="O10" s="33"/>
      <c r="P10" s="33"/>
    </row>
    <row r="11" spans="1:16" s="23" customFormat="1" ht="12.75">
      <c r="A11" s="31" t="s">
        <v>38</v>
      </c>
      <c r="B11" s="117">
        <v>233</v>
      </c>
      <c r="C11" s="116">
        <v>393</v>
      </c>
      <c r="D11" s="116">
        <v>180</v>
      </c>
      <c r="E11" s="117">
        <v>210</v>
      </c>
      <c r="F11" s="116">
        <v>166</v>
      </c>
      <c r="G11" s="116">
        <v>1</v>
      </c>
      <c r="H11" s="41">
        <f t="shared" si="0"/>
        <v>1183</v>
      </c>
      <c r="I11" s="41"/>
      <c r="J11" s="33"/>
      <c r="K11" s="33"/>
      <c r="L11" s="33"/>
      <c r="M11" s="33"/>
      <c r="N11" s="33"/>
      <c r="O11" s="33"/>
      <c r="P11" s="33"/>
    </row>
    <row r="12" spans="1:16" s="23" customFormat="1" ht="25.5" customHeight="1">
      <c r="A12" s="74" t="s">
        <v>40</v>
      </c>
      <c r="B12" s="79">
        <f aca="true" t="shared" si="1" ref="B12:G12">SUM(B10:B11)</f>
        <v>470</v>
      </c>
      <c r="C12" s="80">
        <f t="shared" si="1"/>
        <v>889</v>
      </c>
      <c r="D12" s="80">
        <f t="shared" si="1"/>
        <v>473</v>
      </c>
      <c r="E12" s="79">
        <f t="shared" si="1"/>
        <v>572</v>
      </c>
      <c r="F12" s="80">
        <f t="shared" si="1"/>
        <v>509</v>
      </c>
      <c r="G12" s="80">
        <f t="shared" si="1"/>
        <v>3</v>
      </c>
      <c r="H12" s="81">
        <f t="shared" si="0"/>
        <v>2916</v>
      </c>
      <c r="I12" s="91"/>
      <c r="J12" s="33"/>
      <c r="K12" s="33"/>
      <c r="L12" s="33"/>
      <c r="M12" s="33"/>
      <c r="N12" s="33"/>
      <c r="O12" s="33"/>
      <c r="P12" s="33"/>
    </row>
    <row r="13" spans="1:8" ht="12.75">
      <c r="A13" s="182" t="s">
        <v>276</v>
      </c>
      <c r="B13" s="34"/>
      <c r="C13" s="34"/>
      <c r="D13" s="34"/>
      <c r="E13" s="34"/>
      <c r="F13" s="34"/>
      <c r="G13" s="34"/>
      <c r="H13" s="34"/>
    </row>
    <row r="14" ht="12.75">
      <c r="A14" s="73" t="s">
        <v>96</v>
      </c>
    </row>
    <row r="16" ht="12.75">
      <c r="A16"/>
    </row>
    <row r="37" ht="12.75">
      <c r="L37" s="164" t="e">
        <f>F10/#REF!</f>
        <v>#REF!</v>
      </c>
    </row>
    <row r="38" ht="12.75">
      <c r="L38" s="164">
        <f>F11/H11</f>
        <v>0.14032121724429417</v>
      </c>
    </row>
    <row r="39" ht="12.75">
      <c r="L39" s="164">
        <f>F12/H12</f>
        <v>0.17455418381344306</v>
      </c>
    </row>
    <row r="40" ht="12.75">
      <c r="A40" s="88" t="s">
        <v>286</v>
      </c>
    </row>
  </sheetData>
  <sheetProtection/>
  <mergeCells count="4">
    <mergeCell ref="A3:H3"/>
    <mergeCell ref="A4:A5"/>
    <mergeCell ref="H4:H5"/>
    <mergeCell ref="B4:G4"/>
  </mergeCells>
  <printOptions/>
  <pageMargins left="0.75" right="0.75" top="1" bottom="1" header="0.5" footer="0.5"/>
  <pageSetup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dimension ref="A3:Q16"/>
  <sheetViews>
    <sheetView zoomScalePageLayoutView="0" workbookViewId="0" topLeftCell="A1">
      <selection activeCell="E18" sqref="E18"/>
    </sheetView>
  </sheetViews>
  <sheetFormatPr defaultColWidth="9.140625" defaultRowHeight="12.75"/>
  <cols>
    <col min="1" max="1" width="27.421875" style="0" customWidth="1"/>
    <col min="2" max="14" width="8.57421875" style="0" customWidth="1"/>
  </cols>
  <sheetData>
    <row r="1" s="23" customFormat="1" ht="81.75" customHeight="1"/>
    <row r="2" s="23" customFormat="1" ht="12.75"/>
    <row r="3" spans="1:15" s="33" customFormat="1" ht="29.25" customHeight="1">
      <c r="A3" s="198" t="s">
        <v>232</v>
      </c>
      <c r="B3" s="198"/>
      <c r="C3" s="198"/>
      <c r="D3" s="198"/>
      <c r="E3" s="198"/>
      <c r="F3" s="198"/>
      <c r="G3" s="198"/>
      <c r="H3" s="198"/>
      <c r="I3" s="198"/>
      <c r="J3" s="198"/>
      <c r="K3" s="198"/>
      <c r="L3" s="198"/>
      <c r="M3" s="198"/>
      <c r="N3" s="198"/>
      <c r="O3" s="210"/>
    </row>
    <row r="4" spans="1:16" s="43" customFormat="1" ht="19.5" customHeight="1">
      <c r="A4" s="208" t="s">
        <v>231</v>
      </c>
      <c r="B4" s="199" t="s">
        <v>230</v>
      </c>
      <c r="C4" s="199"/>
      <c r="D4" s="199"/>
      <c r="E4" s="199"/>
      <c r="F4" s="199"/>
      <c r="G4" s="199"/>
      <c r="H4" s="199"/>
      <c r="I4" s="199"/>
      <c r="J4" s="199"/>
      <c r="K4" s="199"/>
      <c r="L4" s="199"/>
      <c r="M4" s="199"/>
      <c r="N4" s="199"/>
      <c r="O4" s="199"/>
      <c r="P4" s="199"/>
    </row>
    <row r="5" spans="1:16" s="103" customFormat="1" ht="21" customHeight="1">
      <c r="A5" s="209"/>
      <c r="B5" s="94">
        <v>2001</v>
      </c>
      <c r="C5" s="94">
        <v>2002</v>
      </c>
      <c r="D5" s="94">
        <v>2003</v>
      </c>
      <c r="E5" s="94">
        <v>2004</v>
      </c>
      <c r="F5" s="94">
        <v>2005</v>
      </c>
      <c r="G5" s="94">
        <v>2006</v>
      </c>
      <c r="H5" s="102">
        <v>2007</v>
      </c>
      <c r="I5" s="102">
        <v>2008</v>
      </c>
      <c r="J5" s="102">
        <v>2009</v>
      </c>
      <c r="K5" s="102">
        <v>2010</v>
      </c>
      <c r="L5" s="102">
        <v>2011</v>
      </c>
      <c r="M5" s="102">
        <v>2012</v>
      </c>
      <c r="N5" s="102">
        <v>2013</v>
      </c>
      <c r="O5" s="102">
        <v>2014</v>
      </c>
      <c r="P5" s="102">
        <v>2015</v>
      </c>
    </row>
    <row r="6" spans="1:17" s="43" customFormat="1" ht="36.75" customHeight="1">
      <c r="A6" s="122" t="s">
        <v>240</v>
      </c>
      <c r="B6" s="104">
        <v>0.3</v>
      </c>
      <c r="C6" s="109">
        <v>0.5</v>
      </c>
      <c r="D6" s="109">
        <v>1</v>
      </c>
      <c r="E6" s="104">
        <v>1.1</v>
      </c>
      <c r="F6" s="104">
        <v>1</v>
      </c>
      <c r="G6" s="104">
        <v>1.1</v>
      </c>
      <c r="H6" s="105">
        <v>0.9</v>
      </c>
      <c r="I6" s="105">
        <v>1.3630472049170046</v>
      </c>
      <c r="J6" s="105">
        <v>1.3</v>
      </c>
      <c r="K6" s="105">
        <v>0.6878417296214366</v>
      </c>
      <c r="L6" s="105">
        <v>1.8365373393134032</v>
      </c>
      <c r="M6" s="105">
        <v>1.1204645380899543</v>
      </c>
      <c r="N6" s="105">
        <v>1.3</v>
      </c>
      <c r="O6" s="105">
        <v>0.7640918932124714</v>
      </c>
      <c r="P6" s="105">
        <v>1.8089737292298311</v>
      </c>
      <c r="Q6" s="101"/>
    </row>
    <row r="7" spans="1:16" s="43" customFormat="1" ht="36.75" customHeight="1">
      <c r="A7" s="106" t="s">
        <v>233</v>
      </c>
      <c r="B7" s="107">
        <v>10.6</v>
      </c>
      <c r="C7" s="110">
        <v>11.1</v>
      </c>
      <c r="D7" s="110">
        <v>11.7</v>
      </c>
      <c r="E7" s="107">
        <v>11.7</v>
      </c>
      <c r="F7" s="107">
        <v>12.4</v>
      </c>
      <c r="G7" s="107">
        <v>14.3</v>
      </c>
      <c r="H7" s="108">
        <v>14.4</v>
      </c>
      <c r="I7" s="108">
        <v>14.94585441317891</v>
      </c>
      <c r="J7" s="108">
        <v>13.7</v>
      </c>
      <c r="K7" s="108">
        <v>13.33528110522142</v>
      </c>
      <c r="L7" s="108">
        <v>13.513513513513514</v>
      </c>
      <c r="M7" s="108">
        <v>15.240987477161044</v>
      </c>
      <c r="N7" s="108">
        <v>15.2</v>
      </c>
      <c r="O7" s="108">
        <v>16.82350066973876</v>
      </c>
      <c r="P7" s="108">
        <v>16.143566117312286</v>
      </c>
    </row>
    <row r="8" spans="1:16" s="43" customFormat="1" ht="36.75" customHeight="1">
      <c r="A8" s="106" t="s">
        <v>234</v>
      </c>
      <c r="B8" s="107">
        <v>1</v>
      </c>
      <c r="C8" s="110">
        <v>0.9</v>
      </c>
      <c r="D8" s="110">
        <v>1.4</v>
      </c>
      <c r="E8" s="107">
        <v>1.6</v>
      </c>
      <c r="F8" s="107">
        <v>1.3</v>
      </c>
      <c r="G8" s="107">
        <v>0.8</v>
      </c>
      <c r="H8" s="108">
        <v>1.6</v>
      </c>
      <c r="I8" s="108">
        <v>1.176568967679893</v>
      </c>
      <c r="J8" s="108">
        <v>2</v>
      </c>
      <c r="K8" s="108">
        <v>2.606953545640469</v>
      </c>
      <c r="L8" s="108">
        <v>2.070793804291645</v>
      </c>
      <c r="M8" s="108">
        <v>2.8165958902395274</v>
      </c>
      <c r="N8" s="108">
        <v>3</v>
      </c>
      <c r="O8" s="108">
        <v>2.7219194123147687</v>
      </c>
      <c r="P8" s="108">
        <v>3.3545622385203</v>
      </c>
    </row>
    <row r="9" spans="1:16" s="43" customFormat="1" ht="36.75" customHeight="1">
      <c r="A9" s="106" t="s">
        <v>235</v>
      </c>
      <c r="B9" s="107">
        <v>26.2</v>
      </c>
      <c r="C9" s="110">
        <v>26.6</v>
      </c>
      <c r="D9" s="110">
        <v>28.4</v>
      </c>
      <c r="E9" s="107">
        <v>29.3</v>
      </c>
      <c r="F9" s="107">
        <v>27.8</v>
      </c>
      <c r="G9" s="107">
        <v>28.3</v>
      </c>
      <c r="H9" s="108">
        <v>29.7</v>
      </c>
      <c r="I9" s="108">
        <v>28.155705146966593</v>
      </c>
      <c r="J9" s="108">
        <v>29.2</v>
      </c>
      <c r="K9" s="108">
        <v>28.004507700655285</v>
      </c>
      <c r="L9" s="108">
        <v>30.441669306567515</v>
      </c>
      <c r="M9" s="108">
        <v>29.81203227071358</v>
      </c>
      <c r="N9" s="108">
        <v>30</v>
      </c>
      <c r="O9" s="108">
        <v>30.209009039367157</v>
      </c>
      <c r="P9" s="108">
        <v>31.202256135774658</v>
      </c>
    </row>
    <row r="10" spans="1:16" s="43" customFormat="1" ht="36.75" customHeight="1">
      <c r="A10" s="106" t="s">
        <v>236</v>
      </c>
      <c r="B10" s="107">
        <v>4.6</v>
      </c>
      <c r="C10" s="110">
        <v>5</v>
      </c>
      <c r="D10" s="110">
        <v>4.9</v>
      </c>
      <c r="E10" s="107">
        <v>5.1</v>
      </c>
      <c r="F10" s="107">
        <v>4.4</v>
      </c>
      <c r="G10" s="107">
        <v>4.3</v>
      </c>
      <c r="H10" s="108">
        <v>3.6</v>
      </c>
      <c r="I10" s="108">
        <v>5.391980599573525</v>
      </c>
      <c r="J10" s="108">
        <v>6.1</v>
      </c>
      <c r="K10" s="108">
        <v>6.011937059142703</v>
      </c>
      <c r="L10" s="108">
        <v>4.619270720442836</v>
      </c>
      <c r="M10" s="108">
        <v>5.002461184205038</v>
      </c>
      <c r="N10" s="108">
        <v>4.9</v>
      </c>
      <c r="O10" s="108">
        <v>4.523895773485084</v>
      </c>
      <c r="P10" s="108">
        <v>5.979945459780823</v>
      </c>
    </row>
    <row r="11" spans="1:16" s="43" customFormat="1" ht="36.75" customHeight="1">
      <c r="A11" s="106" t="s">
        <v>237</v>
      </c>
      <c r="B11" s="107">
        <v>24.3</v>
      </c>
      <c r="C11" s="110">
        <v>23.6</v>
      </c>
      <c r="D11" s="110">
        <v>24.1</v>
      </c>
      <c r="E11" s="107">
        <v>23.1</v>
      </c>
      <c r="F11" s="107">
        <v>25</v>
      </c>
      <c r="G11" s="107">
        <v>24.1</v>
      </c>
      <c r="H11" s="108">
        <v>24.2</v>
      </c>
      <c r="I11" s="108">
        <v>26.073504202032026</v>
      </c>
      <c r="J11" s="108">
        <v>25.1</v>
      </c>
      <c r="K11" s="108">
        <v>25.726449350974583</v>
      </c>
      <c r="L11" s="108">
        <v>26.866132017273287</v>
      </c>
      <c r="M11" s="108">
        <v>25.083221398119488</v>
      </c>
      <c r="N11" s="108">
        <v>26.9</v>
      </c>
      <c r="O11" s="108">
        <v>26.872109382239707</v>
      </c>
      <c r="P11" s="108">
        <v>24.76498585680652</v>
      </c>
    </row>
    <row r="12" spans="1:16" s="43" customFormat="1" ht="36.75" customHeight="1">
      <c r="A12" s="106" t="s">
        <v>238</v>
      </c>
      <c r="B12" s="107">
        <v>26.7</v>
      </c>
      <c r="C12" s="110">
        <v>26.8</v>
      </c>
      <c r="D12" s="110">
        <v>23.7</v>
      </c>
      <c r="E12" s="107">
        <v>23.1</v>
      </c>
      <c r="F12" s="107">
        <v>24.1</v>
      </c>
      <c r="G12" s="107">
        <v>22.5</v>
      </c>
      <c r="H12" s="108">
        <v>21</v>
      </c>
      <c r="I12" s="108">
        <v>20.064389346489943</v>
      </c>
      <c r="J12" s="108">
        <v>18.9</v>
      </c>
      <c r="K12" s="108">
        <v>20.437413915438874</v>
      </c>
      <c r="L12" s="108">
        <v>18.141120762959133</v>
      </c>
      <c r="M12" s="108">
        <v>18.10430415230976</v>
      </c>
      <c r="N12" s="108">
        <v>16.4</v>
      </c>
      <c r="O12" s="108">
        <v>15.5590001937609</v>
      </c>
      <c r="P12" s="108">
        <v>15.087484544114908</v>
      </c>
    </row>
    <row r="13" spans="1:16" s="43" customFormat="1" ht="36.75" customHeight="1">
      <c r="A13" s="106" t="s">
        <v>239</v>
      </c>
      <c r="B13" s="107">
        <v>6.2</v>
      </c>
      <c r="C13" s="110">
        <v>5.6</v>
      </c>
      <c r="D13" s="110">
        <v>5</v>
      </c>
      <c r="E13" s="107">
        <v>5.1</v>
      </c>
      <c r="F13" s="107">
        <v>4</v>
      </c>
      <c r="G13" s="107">
        <v>4.5</v>
      </c>
      <c r="H13" s="108">
        <v>4.6</v>
      </c>
      <c r="I13" s="108">
        <v>2.8297863444411924</v>
      </c>
      <c r="J13" s="108">
        <v>3.7</v>
      </c>
      <c r="K13" s="108">
        <v>3.1887808339246213</v>
      </c>
      <c r="L13" s="108">
        <v>2.5109625356386616</v>
      </c>
      <c r="M13" s="108">
        <v>2.81826448970057</v>
      </c>
      <c r="N13" s="108">
        <v>2.3</v>
      </c>
      <c r="O13" s="108">
        <v>2.526473635881149</v>
      </c>
      <c r="P13" s="108">
        <v>1.6590728162739883</v>
      </c>
    </row>
    <row r="14" spans="1:16" s="43" customFormat="1" ht="23.25" customHeight="1">
      <c r="A14" s="74" t="s">
        <v>26</v>
      </c>
      <c r="B14" s="92">
        <v>100</v>
      </c>
      <c r="C14" s="92">
        <v>100</v>
      </c>
      <c r="D14" s="92">
        <v>100</v>
      </c>
      <c r="E14" s="92">
        <v>100</v>
      </c>
      <c r="F14" s="92">
        <v>100</v>
      </c>
      <c r="G14" s="92">
        <v>100</v>
      </c>
      <c r="H14" s="93">
        <v>100</v>
      </c>
      <c r="I14" s="93">
        <v>100</v>
      </c>
      <c r="J14" s="93">
        <v>100</v>
      </c>
      <c r="K14" s="93">
        <v>100</v>
      </c>
      <c r="L14" s="93">
        <v>100</v>
      </c>
      <c r="M14" s="93">
        <v>100</v>
      </c>
      <c r="N14" s="93">
        <v>100</v>
      </c>
      <c r="O14" s="93">
        <v>100</v>
      </c>
      <c r="P14" s="93">
        <v>100</v>
      </c>
    </row>
    <row r="16" ht="12.75">
      <c r="A16" s="111" t="s">
        <v>241</v>
      </c>
    </row>
  </sheetData>
  <sheetProtection/>
  <mergeCells count="3">
    <mergeCell ref="A4:A5"/>
    <mergeCell ref="A3:O3"/>
    <mergeCell ref="B4:P4"/>
  </mergeCell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3:P7"/>
  <sheetViews>
    <sheetView zoomScalePageLayoutView="0" workbookViewId="0" topLeftCell="A1">
      <selection activeCell="H31" sqref="H31"/>
    </sheetView>
  </sheetViews>
  <sheetFormatPr defaultColWidth="9.140625" defaultRowHeight="12.75"/>
  <cols>
    <col min="1" max="1" width="21.8515625" style="33" customWidth="1"/>
    <col min="2" max="3" width="8.00390625" style="33" hidden="1" customWidth="1"/>
    <col min="4" max="4" width="0.13671875" style="33" customWidth="1"/>
    <col min="5" max="5" width="8.00390625" style="33" hidden="1" customWidth="1"/>
    <col min="6" max="16" width="8.00390625" style="33" customWidth="1"/>
    <col min="17" max="16384" width="9.140625" style="33" customWidth="1"/>
  </cols>
  <sheetData>
    <row r="1" s="23" customFormat="1" ht="81.75" customHeight="1"/>
    <row r="2" s="23" customFormat="1" ht="12.75"/>
    <row r="3" spans="1:10" ht="12.75">
      <c r="A3" s="183" t="s">
        <v>19</v>
      </c>
      <c r="B3" s="183"/>
      <c r="C3" s="183"/>
      <c r="D3" s="183"/>
      <c r="E3" s="183"/>
      <c r="F3" s="183"/>
      <c r="G3" s="183"/>
      <c r="H3" s="183"/>
      <c r="I3" s="183"/>
      <c r="J3" s="183"/>
    </row>
    <row r="4" spans="1:16" ht="19.5" customHeight="1">
      <c r="A4" s="7" t="s">
        <v>2</v>
      </c>
      <c r="B4" s="3">
        <v>2001</v>
      </c>
      <c r="C4" s="3">
        <v>2002</v>
      </c>
      <c r="D4" s="3">
        <v>2003</v>
      </c>
      <c r="E4" s="3">
        <v>2004</v>
      </c>
      <c r="F4" s="3">
        <v>2005</v>
      </c>
      <c r="G4" s="3">
        <v>2006</v>
      </c>
      <c r="H4" s="3">
        <v>2007</v>
      </c>
      <c r="I4" s="3">
        <v>2008</v>
      </c>
      <c r="J4" s="3">
        <v>2009</v>
      </c>
      <c r="K4" s="3">
        <v>2010</v>
      </c>
      <c r="L4" s="3">
        <v>2011</v>
      </c>
      <c r="M4" s="3">
        <v>2012</v>
      </c>
      <c r="N4" s="3">
        <v>2013</v>
      </c>
      <c r="O4" s="3">
        <v>2014</v>
      </c>
      <c r="P4" s="3">
        <v>2015</v>
      </c>
    </row>
    <row r="5" spans="1:16" ht="30" customHeight="1">
      <c r="A5" s="8" t="s">
        <v>3</v>
      </c>
      <c r="B5" s="9">
        <v>34.54</v>
      </c>
      <c r="C5" s="10">
        <v>41.2</v>
      </c>
      <c r="D5" s="9">
        <v>41.28</v>
      </c>
      <c r="E5" s="9">
        <v>42.41</v>
      </c>
      <c r="F5" s="9">
        <v>43.78</v>
      </c>
      <c r="G5" s="9">
        <v>43.57</v>
      </c>
      <c r="H5" s="9">
        <v>45.08</v>
      </c>
      <c r="I5" s="9">
        <v>45.45</v>
      </c>
      <c r="J5" s="9">
        <v>38.83</v>
      </c>
      <c r="K5" s="9">
        <v>42.19</v>
      </c>
      <c r="L5" s="9">
        <v>38.89</v>
      </c>
      <c r="M5" s="9">
        <v>38.49</v>
      </c>
      <c r="N5" s="9">
        <v>48.92</v>
      </c>
      <c r="O5" s="9">
        <v>40.57</v>
      </c>
      <c r="P5" s="9">
        <v>43.69</v>
      </c>
    </row>
    <row r="6" spans="1:16" ht="30" customHeight="1">
      <c r="A6" s="8" t="s">
        <v>4</v>
      </c>
      <c r="B6" s="12">
        <v>86.64</v>
      </c>
      <c r="C6" s="11">
        <v>71.64</v>
      </c>
      <c r="D6" s="11">
        <v>71.7</v>
      </c>
      <c r="E6" s="11">
        <v>70.1</v>
      </c>
      <c r="F6" s="12">
        <v>70.66</v>
      </c>
      <c r="G6" s="12">
        <v>70.89</v>
      </c>
      <c r="H6" s="12">
        <v>71.69</v>
      </c>
      <c r="I6" s="12">
        <v>69.54</v>
      </c>
      <c r="J6" s="12">
        <v>73.4</v>
      </c>
      <c r="K6" s="12">
        <v>67.5</v>
      </c>
      <c r="L6" s="12">
        <v>66.82</v>
      </c>
      <c r="M6" s="12">
        <v>75.58</v>
      </c>
      <c r="N6" s="12">
        <v>70.06</v>
      </c>
      <c r="O6" s="12">
        <v>83.39</v>
      </c>
      <c r="P6" s="12">
        <v>77.19</v>
      </c>
    </row>
    <row r="7" spans="1:16" ht="30" customHeight="1">
      <c r="A7" s="13" t="s">
        <v>5</v>
      </c>
      <c r="B7" s="14">
        <v>29.92</v>
      </c>
      <c r="C7" s="14">
        <v>29.52</v>
      </c>
      <c r="D7" s="15">
        <v>29.6</v>
      </c>
      <c r="E7" s="14">
        <v>29.73</v>
      </c>
      <c r="F7" s="14">
        <v>30.93</v>
      </c>
      <c r="G7" s="14">
        <v>30.89</v>
      </c>
      <c r="H7" s="14">
        <v>32.2</v>
      </c>
      <c r="I7" s="14">
        <v>31.61</v>
      </c>
      <c r="J7" s="14">
        <v>28.5</v>
      </c>
      <c r="K7" s="14">
        <v>28.48</v>
      </c>
      <c r="L7" s="14">
        <v>26.08</v>
      </c>
      <c r="M7" s="14">
        <v>29.02</v>
      </c>
      <c r="N7" s="14">
        <v>34.19</v>
      </c>
      <c r="O7" s="14">
        <v>33.83</v>
      </c>
      <c r="P7" s="14">
        <v>33.73</v>
      </c>
    </row>
  </sheetData>
  <sheetProtection/>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3:P12"/>
  <sheetViews>
    <sheetView zoomScalePageLayoutView="0" workbookViewId="0" topLeftCell="A1">
      <selection activeCell="K23" sqref="K23"/>
    </sheetView>
  </sheetViews>
  <sheetFormatPr defaultColWidth="9.140625" defaultRowHeight="12.75"/>
  <cols>
    <col min="1" max="1" width="18.8515625" style="33" customWidth="1"/>
    <col min="2" max="3" width="8.28125" style="33" hidden="1" customWidth="1"/>
    <col min="4" max="4" width="0.13671875" style="33" customWidth="1"/>
    <col min="5" max="5" width="8.28125" style="33" hidden="1" customWidth="1"/>
    <col min="6" max="16" width="8.28125" style="33" customWidth="1"/>
    <col min="17" max="16384" width="9.140625" style="33" customWidth="1"/>
  </cols>
  <sheetData>
    <row r="1" s="23" customFormat="1" ht="81.75" customHeight="1"/>
    <row r="2" s="23" customFormat="1" ht="12.75"/>
    <row r="3" spans="1:9" ht="12.75">
      <c r="A3" s="191" t="s">
        <v>20</v>
      </c>
      <c r="B3" s="191"/>
      <c r="C3" s="191"/>
      <c r="D3" s="191"/>
      <c r="E3" s="191"/>
      <c r="F3" s="191"/>
      <c r="G3" s="191"/>
      <c r="H3" s="191"/>
      <c r="I3" s="191"/>
    </row>
    <row r="4" spans="1:16" ht="24.75" customHeight="1">
      <c r="A4" s="16"/>
      <c r="B4" s="16">
        <v>2001</v>
      </c>
      <c r="C4" s="16">
        <v>2002</v>
      </c>
      <c r="D4" s="16">
        <v>2003</v>
      </c>
      <c r="E4" s="16">
        <v>2004</v>
      </c>
      <c r="F4" s="16">
        <v>2005</v>
      </c>
      <c r="G4" s="16">
        <v>2006</v>
      </c>
      <c r="H4" s="16">
        <v>2007</v>
      </c>
      <c r="I4" s="16">
        <v>2008</v>
      </c>
      <c r="J4" s="16">
        <v>2009</v>
      </c>
      <c r="K4" s="16">
        <v>2010</v>
      </c>
      <c r="L4" s="16">
        <v>2011</v>
      </c>
      <c r="M4" s="16">
        <v>2012</v>
      </c>
      <c r="N4" s="16">
        <v>2013</v>
      </c>
      <c r="O4" s="16">
        <v>2014</v>
      </c>
      <c r="P4" s="16">
        <v>2015</v>
      </c>
    </row>
    <row r="5" ht="12.75">
      <c r="A5" s="17" t="s">
        <v>15</v>
      </c>
    </row>
    <row r="6" spans="1:16" ht="35.25" customHeight="1">
      <c r="A6" s="185" t="s">
        <v>468</v>
      </c>
      <c r="B6" s="71">
        <v>14</v>
      </c>
      <c r="C6" s="71">
        <v>14</v>
      </c>
      <c r="D6" s="71">
        <v>14</v>
      </c>
      <c r="E6" s="71">
        <v>14</v>
      </c>
      <c r="F6" s="71">
        <v>14</v>
      </c>
      <c r="G6" s="71">
        <v>14</v>
      </c>
      <c r="H6" s="71">
        <v>14</v>
      </c>
      <c r="I6" s="71">
        <v>14</v>
      </c>
      <c r="J6" s="71">
        <v>14</v>
      </c>
      <c r="K6" s="71">
        <v>14</v>
      </c>
      <c r="L6" s="71">
        <v>14</v>
      </c>
      <c r="M6" s="71">
        <v>12</v>
      </c>
      <c r="N6" s="71">
        <v>12</v>
      </c>
      <c r="O6" s="71">
        <v>12</v>
      </c>
      <c r="P6" s="71">
        <v>12</v>
      </c>
    </row>
    <row r="7" spans="1:16" ht="35.25" customHeight="1">
      <c r="A7" s="185" t="s">
        <v>467</v>
      </c>
      <c r="B7" s="71"/>
      <c r="C7" s="71"/>
      <c r="D7" s="71"/>
      <c r="E7" s="71"/>
      <c r="F7" s="71"/>
      <c r="G7" s="71"/>
      <c r="H7" s="71"/>
      <c r="I7" s="71"/>
      <c r="J7" s="71"/>
      <c r="K7" s="71"/>
      <c r="L7" s="71"/>
      <c r="M7" s="71">
        <v>2</v>
      </c>
      <c r="N7" s="71">
        <v>2</v>
      </c>
      <c r="O7" s="71">
        <v>3</v>
      </c>
      <c r="P7" s="71">
        <v>3</v>
      </c>
    </row>
    <row r="8" spans="1:16" s="37" customFormat="1" ht="33" customHeight="1">
      <c r="A8" s="185" t="s">
        <v>16</v>
      </c>
      <c r="B8" s="71"/>
      <c r="C8" s="71"/>
      <c r="D8" s="71"/>
      <c r="E8" s="71">
        <v>3</v>
      </c>
      <c r="F8" s="71">
        <v>3</v>
      </c>
      <c r="G8" s="71">
        <v>3</v>
      </c>
      <c r="H8" s="71">
        <v>4</v>
      </c>
      <c r="I8" s="71">
        <v>4</v>
      </c>
      <c r="J8" s="71">
        <v>6</v>
      </c>
      <c r="K8" s="71">
        <v>6</v>
      </c>
      <c r="L8" s="71">
        <v>7</v>
      </c>
      <c r="M8" s="71">
        <v>7</v>
      </c>
      <c r="N8" s="71">
        <v>7</v>
      </c>
      <c r="O8" s="71">
        <v>7</v>
      </c>
      <c r="P8" s="71">
        <v>7</v>
      </c>
    </row>
    <row r="9" spans="1:16" ht="12.75">
      <c r="A9" s="186" t="s">
        <v>17</v>
      </c>
      <c r="B9" s="18"/>
      <c r="C9" s="18"/>
      <c r="D9" s="18"/>
      <c r="E9" s="18"/>
      <c r="F9" s="18">
        <v>1</v>
      </c>
      <c r="G9" s="18">
        <v>2</v>
      </c>
      <c r="H9" s="18">
        <v>2</v>
      </c>
      <c r="I9" s="18">
        <v>2</v>
      </c>
      <c r="J9" s="18">
        <v>2</v>
      </c>
      <c r="K9" s="18">
        <v>2</v>
      </c>
      <c r="L9" s="18">
        <v>2</v>
      </c>
      <c r="M9" s="18">
        <v>2</v>
      </c>
      <c r="N9" s="18">
        <v>2</v>
      </c>
      <c r="O9" s="18">
        <v>2</v>
      </c>
      <c r="P9" s="18">
        <v>2</v>
      </c>
    </row>
    <row r="10" spans="1:16" ht="12.75">
      <c r="A10" s="17" t="s">
        <v>7</v>
      </c>
      <c r="B10" s="18">
        <v>49</v>
      </c>
      <c r="C10" s="18">
        <v>49</v>
      </c>
      <c r="D10" s="18">
        <v>49</v>
      </c>
      <c r="E10" s="18">
        <v>50</v>
      </c>
      <c r="F10" s="18">
        <v>50</v>
      </c>
      <c r="G10" s="18">
        <v>50</v>
      </c>
      <c r="H10" s="18">
        <v>50</v>
      </c>
      <c r="I10" s="18">
        <v>50</v>
      </c>
      <c r="J10" s="18">
        <v>50</v>
      </c>
      <c r="K10" s="18">
        <v>55</v>
      </c>
      <c r="L10" s="18">
        <v>50</v>
      </c>
      <c r="M10" s="18">
        <v>50</v>
      </c>
      <c r="N10" s="18">
        <v>50</v>
      </c>
      <c r="O10" s="18">
        <v>53</v>
      </c>
      <c r="P10" s="18">
        <v>52</v>
      </c>
    </row>
    <row r="11" spans="1:16" ht="12.75">
      <c r="A11" s="19" t="s">
        <v>8</v>
      </c>
      <c r="B11" s="24">
        <v>720</v>
      </c>
      <c r="C11" s="24">
        <v>735</v>
      </c>
      <c r="D11" s="24">
        <v>735</v>
      </c>
      <c r="E11" s="24">
        <v>776</v>
      </c>
      <c r="F11" s="24">
        <v>826</v>
      </c>
      <c r="G11" s="24">
        <v>838</v>
      </c>
      <c r="H11" s="24">
        <v>841</v>
      </c>
      <c r="I11" s="24">
        <v>845</v>
      </c>
      <c r="J11" s="24">
        <v>851</v>
      </c>
      <c r="K11" s="24">
        <v>854</v>
      </c>
      <c r="L11" s="24">
        <v>857</v>
      </c>
      <c r="M11" s="24">
        <v>854</v>
      </c>
      <c r="N11" s="24">
        <v>854</v>
      </c>
      <c r="O11" s="24">
        <v>904</v>
      </c>
      <c r="P11" s="24">
        <v>880</v>
      </c>
    </row>
    <row r="12" spans="1:7" ht="15">
      <c r="A12" s="1"/>
      <c r="B12" s="1"/>
      <c r="C12" s="1"/>
      <c r="D12" s="1"/>
      <c r="E12" s="1"/>
      <c r="F12" s="1"/>
      <c r="G12" s="1"/>
    </row>
  </sheetData>
  <sheetProtection/>
  <mergeCells count="1">
    <mergeCell ref="A3:I3"/>
  </mergeCells>
  <printOptions/>
  <pageMargins left="0.75" right="0.75" top="1"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3:P14"/>
  <sheetViews>
    <sheetView zoomScalePageLayoutView="0" workbookViewId="0" topLeftCell="A1">
      <selection activeCell="I23" sqref="I23"/>
    </sheetView>
  </sheetViews>
  <sheetFormatPr defaultColWidth="9.140625" defaultRowHeight="12.75"/>
  <cols>
    <col min="1" max="1" width="20.8515625" style="33" customWidth="1"/>
    <col min="2" max="2" width="8.57421875" style="33" hidden="1" customWidth="1"/>
    <col min="3" max="3" width="0.2890625" style="33" customWidth="1"/>
    <col min="4" max="5" width="8.57421875" style="33" hidden="1" customWidth="1"/>
    <col min="6" max="7" width="8.57421875" style="33" customWidth="1"/>
    <col min="8" max="16" width="8.28125" style="33" customWidth="1"/>
    <col min="17" max="16384" width="9.140625" style="33" customWidth="1"/>
  </cols>
  <sheetData>
    <row r="1" s="23" customFormat="1" ht="81.75" customHeight="1"/>
    <row r="2" s="23" customFormat="1" ht="12.75"/>
    <row r="3" spans="1:16" ht="12.75">
      <c r="A3" s="184" t="s">
        <v>21</v>
      </c>
      <c r="B3" s="184"/>
      <c r="C3" s="184"/>
      <c r="D3" s="184"/>
      <c r="E3" s="184"/>
      <c r="F3" s="184"/>
      <c r="G3" s="184"/>
      <c r="H3" s="6"/>
      <c r="I3" s="6"/>
      <c r="J3" s="6"/>
      <c r="K3" s="6"/>
      <c r="L3" s="6"/>
      <c r="M3" s="6"/>
      <c r="N3" s="6"/>
      <c r="O3" s="6"/>
      <c r="P3" s="6"/>
    </row>
    <row r="4" spans="1:16" ht="25.5" customHeight="1">
      <c r="A4" s="21"/>
      <c r="B4" s="22">
        <v>2001</v>
      </c>
      <c r="C4" s="22">
        <v>2002</v>
      </c>
      <c r="D4" s="22">
        <v>2003</v>
      </c>
      <c r="E4" s="22">
        <v>2004</v>
      </c>
      <c r="F4" s="22">
        <v>2005</v>
      </c>
      <c r="G4" s="22">
        <v>2006</v>
      </c>
      <c r="H4" s="22">
        <v>2007</v>
      </c>
      <c r="I4" s="22">
        <v>2008</v>
      </c>
      <c r="J4" s="22">
        <v>2009</v>
      </c>
      <c r="K4" s="22">
        <v>2010</v>
      </c>
      <c r="L4" s="22">
        <v>2011</v>
      </c>
      <c r="M4" s="22">
        <v>2012</v>
      </c>
      <c r="N4" s="22">
        <v>2013</v>
      </c>
      <c r="O4" s="22">
        <v>2014</v>
      </c>
      <c r="P4" s="22">
        <v>2015</v>
      </c>
    </row>
    <row r="5" spans="1:16" ht="37.5" customHeight="1">
      <c r="A5" s="27" t="s">
        <v>9</v>
      </c>
      <c r="B5" s="25">
        <v>831</v>
      </c>
      <c r="C5" s="25">
        <v>1026</v>
      </c>
      <c r="D5" s="25">
        <v>1025</v>
      </c>
      <c r="E5" s="25">
        <v>1107</v>
      </c>
      <c r="F5" s="25">
        <v>1169</v>
      </c>
      <c r="G5" s="25">
        <v>1182</v>
      </c>
      <c r="H5" s="25">
        <v>1173</v>
      </c>
      <c r="I5" s="25">
        <v>1215</v>
      </c>
      <c r="J5" s="25">
        <v>1158</v>
      </c>
      <c r="K5" s="25">
        <v>1265</v>
      </c>
      <c r="L5" s="78">
        <v>1278</v>
      </c>
      <c r="M5" s="78">
        <v>1130</v>
      </c>
      <c r="N5" s="78">
        <v>1219</v>
      </c>
      <c r="O5" s="78">
        <v>1084</v>
      </c>
      <c r="P5" s="78">
        <v>1140</v>
      </c>
    </row>
    <row r="6" spans="1:16" ht="37.5" customHeight="1">
      <c r="A6" s="27" t="s">
        <v>10</v>
      </c>
      <c r="B6" s="26">
        <v>720</v>
      </c>
      <c r="C6" s="26">
        <v>735</v>
      </c>
      <c r="D6" s="26">
        <v>735</v>
      </c>
      <c r="E6" s="26">
        <v>776</v>
      </c>
      <c r="F6" s="26">
        <v>826</v>
      </c>
      <c r="G6" s="26">
        <v>838</v>
      </c>
      <c r="H6" s="26">
        <v>838</v>
      </c>
      <c r="I6" s="26">
        <v>845</v>
      </c>
      <c r="J6" s="26">
        <v>851</v>
      </c>
      <c r="K6" s="26">
        <v>854</v>
      </c>
      <c r="L6" s="42">
        <v>857</v>
      </c>
      <c r="M6" s="42">
        <v>854</v>
      </c>
      <c r="N6" s="42">
        <v>854</v>
      </c>
      <c r="O6" s="42">
        <v>904</v>
      </c>
      <c r="P6" s="42">
        <v>880</v>
      </c>
    </row>
    <row r="7" spans="1:16" ht="27.75" customHeight="1">
      <c r="A7" s="75" t="s">
        <v>102</v>
      </c>
      <c r="B7" s="26">
        <v>8</v>
      </c>
      <c r="C7" s="26">
        <v>9</v>
      </c>
      <c r="D7" s="26">
        <v>7</v>
      </c>
      <c r="E7" s="26">
        <v>8</v>
      </c>
      <c r="F7" s="26">
        <v>7</v>
      </c>
      <c r="G7" s="26">
        <v>6</v>
      </c>
      <c r="H7" s="26">
        <v>4</v>
      </c>
      <c r="I7" s="26">
        <v>6</v>
      </c>
      <c r="J7" s="26">
        <v>8</v>
      </c>
      <c r="K7" s="26">
        <v>3</v>
      </c>
      <c r="L7" s="42">
        <v>0</v>
      </c>
      <c r="M7" s="42">
        <v>3</v>
      </c>
      <c r="N7" s="42">
        <v>9</v>
      </c>
      <c r="O7" s="42">
        <v>8</v>
      </c>
      <c r="P7" s="42">
        <v>3</v>
      </c>
    </row>
    <row r="8" spans="1:16" ht="27" customHeight="1">
      <c r="A8" s="27" t="s">
        <v>11</v>
      </c>
      <c r="B8" s="26">
        <v>111</v>
      </c>
      <c r="C8" s="26">
        <v>291</v>
      </c>
      <c r="D8" s="26">
        <v>290</v>
      </c>
      <c r="E8" s="26">
        <v>331</v>
      </c>
      <c r="F8" s="26">
        <v>343</v>
      </c>
      <c r="G8" s="26">
        <v>344</v>
      </c>
      <c r="H8" s="26">
        <v>335</v>
      </c>
      <c r="I8" s="26">
        <v>374</v>
      </c>
      <c r="J8" s="26">
        <v>308</v>
      </c>
      <c r="K8" s="26">
        <v>411</v>
      </c>
      <c r="L8" s="42">
        <v>421</v>
      </c>
      <c r="M8" s="42">
        <v>278</v>
      </c>
      <c r="N8" s="42">
        <v>307</v>
      </c>
      <c r="O8" s="42">
        <v>180</v>
      </c>
      <c r="P8" s="42">
        <v>260</v>
      </c>
    </row>
    <row r="9" spans="1:16" ht="59.25" customHeight="1">
      <c r="A9" s="27" t="s">
        <v>12</v>
      </c>
      <c r="B9" s="29">
        <v>0.299</v>
      </c>
      <c r="C9" s="29">
        <v>0.295</v>
      </c>
      <c r="D9" s="29">
        <v>0.296</v>
      </c>
      <c r="E9" s="29">
        <v>0.2973</v>
      </c>
      <c r="F9" s="29">
        <v>0.3093</v>
      </c>
      <c r="G9" s="29">
        <v>0.3089</v>
      </c>
      <c r="H9" s="29">
        <v>0.322</v>
      </c>
      <c r="I9" s="29">
        <v>0.3161</v>
      </c>
      <c r="J9" s="29">
        <v>0.285</v>
      </c>
      <c r="K9" s="29">
        <v>0.2848</v>
      </c>
      <c r="L9" s="29">
        <v>0.2608</v>
      </c>
      <c r="M9" s="29">
        <v>0.2902</v>
      </c>
      <c r="N9" s="29">
        <v>0.3419</v>
      </c>
      <c r="O9" s="29">
        <v>0.3383</v>
      </c>
      <c r="P9" s="29">
        <v>0.3373</v>
      </c>
    </row>
    <row r="10" spans="1:16" ht="45.75" customHeight="1">
      <c r="A10" s="28" t="s">
        <v>13</v>
      </c>
      <c r="B10" s="30">
        <v>0.866</v>
      </c>
      <c r="C10" s="30">
        <v>0.716</v>
      </c>
      <c r="D10" s="30">
        <v>0.717</v>
      </c>
      <c r="E10" s="30">
        <v>0.701</v>
      </c>
      <c r="F10" s="30">
        <v>0.7066</v>
      </c>
      <c r="G10" s="30">
        <v>0.7089</v>
      </c>
      <c r="H10" s="30">
        <v>0.7169</v>
      </c>
      <c r="I10" s="30">
        <v>0.6954</v>
      </c>
      <c r="J10" s="30">
        <v>0.734</v>
      </c>
      <c r="K10" s="30">
        <v>0.675</v>
      </c>
      <c r="L10" s="30">
        <v>0.6682</v>
      </c>
      <c r="M10" s="30">
        <v>0.7558</v>
      </c>
      <c r="N10" s="30">
        <v>0.7006</v>
      </c>
      <c r="O10" s="30">
        <v>0.8339</v>
      </c>
      <c r="P10" s="30">
        <v>0.7719</v>
      </c>
    </row>
    <row r="13" ht="12.75">
      <c r="A13" s="65" t="s">
        <v>65</v>
      </c>
    </row>
    <row r="14" ht="12.75">
      <c r="A14" s="65" t="s">
        <v>43</v>
      </c>
    </row>
  </sheetData>
  <sheetProtection/>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3:P7"/>
  <sheetViews>
    <sheetView zoomScalePageLayoutView="0" workbookViewId="0" topLeftCell="A1">
      <selection activeCell="L36" sqref="L36"/>
    </sheetView>
  </sheetViews>
  <sheetFormatPr defaultColWidth="9.140625" defaultRowHeight="12.75"/>
  <cols>
    <col min="1" max="1" width="10.421875" style="33" customWidth="1"/>
    <col min="2" max="2" width="0.13671875" style="33" customWidth="1"/>
    <col min="3" max="3" width="0.13671875" style="33" hidden="1" customWidth="1"/>
    <col min="4" max="5" width="8.28125" style="33" hidden="1" customWidth="1"/>
    <col min="6" max="16" width="8.28125" style="33" customWidth="1"/>
    <col min="17" max="16384" width="9.140625" style="33" customWidth="1"/>
  </cols>
  <sheetData>
    <row r="1" s="23" customFormat="1" ht="81.75" customHeight="1"/>
    <row r="2" s="23" customFormat="1" ht="12.75"/>
    <row r="3" spans="1:10" ht="12.75">
      <c r="A3" s="183" t="s">
        <v>22</v>
      </c>
      <c r="B3" s="183"/>
      <c r="C3" s="183"/>
      <c r="D3" s="183"/>
      <c r="E3" s="183"/>
      <c r="F3" s="183"/>
      <c r="G3" s="183"/>
      <c r="H3" s="183"/>
      <c r="I3" s="183"/>
      <c r="J3" s="183"/>
    </row>
    <row r="4" spans="1:16" ht="21" customHeight="1">
      <c r="A4" s="2"/>
      <c r="B4" s="3">
        <v>2001</v>
      </c>
      <c r="C4" s="3">
        <v>2002</v>
      </c>
      <c r="D4" s="3">
        <v>2003</v>
      </c>
      <c r="E4" s="3">
        <v>2004</v>
      </c>
      <c r="F4" s="3">
        <v>2005</v>
      </c>
      <c r="G4" s="3">
        <v>2006</v>
      </c>
      <c r="H4" s="3">
        <v>2007</v>
      </c>
      <c r="I4" s="3">
        <v>2008</v>
      </c>
      <c r="J4" s="3">
        <v>2009</v>
      </c>
      <c r="K4" s="3">
        <v>2010</v>
      </c>
      <c r="L4" s="3">
        <v>2011</v>
      </c>
      <c r="M4" s="3">
        <v>2012</v>
      </c>
      <c r="N4" s="3">
        <v>2013</v>
      </c>
      <c r="O4" s="3">
        <v>2014</v>
      </c>
      <c r="P4" s="3">
        <v>2015</v>
      </c>
    </row>
    <row r="5" spans="1:16" ht="12.75">
      <c r="A5" s="4" t="s">
        <v>1</v>
      </c>
      <c r="B5" s="5">
        <v>2372</v>
      </c>
      <c r="C5" s="5">
        <v>2368</v>
      </c>
      <c r="D5" s="5">
        <v>2396</v>
      </c>
      <c r="E5" s="5">
        <v>2567</v>
      </c>
      <c r="F5" s="5">
        <v>2600</v>
      </c>
      <c r="G5" s="5">
        <v>2588</v>
      </c>
      <c r="H5" s="5">
        <v>3061</v>
      </c>
      <c r="I5" s="46">
        <v>2719</v>
      </c>
      <c r="J5" s="46">
        <v>2781</v>
      </c>
      <c r="K5" s="46">
        <v>2849</v>
      </c>
      <c r="L5" s="46">
        <v>3497</v>
      </c>
      <c r="M5" s="46">
        <v>3088</v>
      </c>
      <c r="N5" s="46">
        <v>2955</v>
      </c>
      <c r="O5" s="46">
        <v>2949</v>
      </c>
      <c r="P5" s="46">
        <v>2883</v>
      </c>
    </row>
    <row r="7" ht="12.75">
      <c r="A7" s="33" t="s">
        <v>6</v>
      </c>
    </row>
  </sheetData>
  <sheetProtection/>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3:P7"/>
  <sheetViews>
    <sheetView zoomScalePageLayoutView="0" workbookViewId="0" topLeftCell="A1">
      <selection activeCell="P5" sqref="P5"/>
    </sheetView>
  </sheetViews>
  <sheetFormatPr defaultColWidth="9.140625" defaultRowHeight="12.75"/>
  <cols>
    <col min="1" max="1" width="14.421875" style="33" customWidth="1"/>
    <col min="2" max="2" width="8.28125" style="33" hidden="1" customWidth="1"/>
    <col min="3" max="4" width="0.13671875" style="33" customWidth="1"/>
    <col min="5" max="5" width="8.28125" style="33" hidden="1" customWidth="1"/>
    <col min="6" max="16" width="8.28125" style="33" customWidth="1"/>
    <col min="17" max="16384" width="9.140625" style="33" customWidth="1"/>
  </cols>
  <sheetData>
    <row r="1" s="23" customFormat="1" ht="81.75" customHeight="1"/>
    <row r="2" s="23" customFormat="1" ht="12.75"/>
    <row r="3" spans="1:14" ht="32.25" customHeight="1">
      <c r="A3" s="190" t="s">
        <v>23</v>
      </c>
      <c r="B3" s="190"/>
      <c r="C3" s="190"/>
      <c r="D3" s="190"/>
      <c r="E3" s="190"/>
      <c r="F3" s="190"/>
      <c r="G3" s="190"/>
      <c r="H3" s="190"/>
      <c r="I3" s="190"/>
      <c r="J3" s="190"/>
      <c r="K3" s="190"/>
      <c r="L3" s="190"/>
      <c r="M3" s="190"/>
      <c r="N3" s="190"/>
    </row>
    <row r="4" spans="1:16" ht="21.75" customHeight="1">
      <c r="A4" s="7" t="s">
        <v>2</v>
      </c>
      <c r="B4" s="3">
        <v>2001</v>
      </c>
      <c r="C4" s="3">
        <v>2002</v>
      </c>
      <c r="D4" s="3">
        <v>2003</v>
      </c>
      <c r="E4" s="3">
        <v>2004</v>
      </c>
      <c r="F4" s="3">
        <v>2005</v>
      </c>
      <c r="G4" s="3">
        <v>2006</v>
      </c>
      <c r="H4" s="3">
        <v>2007</v>
      </c>
      <c r="I4" s="3">
        <v>2008</v>
      </c>
      <c r="J4" s="3">
        <v>2009</v>
      </c>
      <c r="K4" s="3">
        <v>2010</v>
      </c>
      <c r="L4" s="3">
        <v>2011</v>
      </c>
      <c r="M4" s="3">
        <v>2012</v>
      </c>
      <c r="N4" s="3">
        <v>2013</v>
      </c>
      <c r="O4" s="3">
        <v>2014</v>
      </c>
      <c r="P4" s="3">
        <v>2015</v>
      </c>
    </row>
    <row r="5" spans="1:16" ht="31.5" customHeight="1">
      <c r="A5" s="31" t="s">
        <v>3</v>
      </c>
      <c r="B5" s="9">
        <v>47.97</v>
      </c>
      <c r="C5" s="10">
        <v>49.91</v>
      </c>
      <c r="D5" s="9">
        <v>49.45</v>
      </c>
      <c r="E5" s="9">
        <v>47.41</v>
      </c>
      <c r="F5" s="9">
        <v>47.85</v>
      </c>
      <c r="G5" s="9">
        <v>47.6</v>
      </c>
      <c r="H5" s="9">
        <v>39.46</v>
      </c>
      <c r="I5" s="9">
        <v>44.46</v>
      </c>
      <c r="J5" s="9">
        <v>41.78</v>
      </c>
      <c r="K5" s="9">
        <v>39.14</v>
      </c>
      <c r="L5" s="76">
        <v>32.03</v>
      </c>
      <c r="M5" s="9">
        <v>38.5</v>
      </c>
      <c r="N5" s="9">
        <v>36.582064297800336</v>
      </c>
      <c r="O5" s="9">
        <v>39.43</v>
      </c>
      <c r="P5" s="9">
        <v>38.09</v>
      </c>
    </row>
    <row r="6" spans="1:16" ht="36" customHeight="1">
      <c r="A6" s="31" t="s">
        <v>4</v>
      </c>
      <c r="B6" s="12">
        <v>90.07</v>
      </c>
      <c r="C6" s="11">
        <v>86.72</v>
      </c>
      <c r="D6" s="11">
        <v>86.49</v>
      </c>
      <c r="E6" s="11">
        <v>84.22</v>
      </c>
      <c r="F6" s="12">
        <v>82.39</v>
      </c>
      <c r="G6" s="12">
        <v>83.19</v>
      </c>
      <c r="H6" s="12">
        <v>84.85</v>
      </c>
      <c r="I6" s="12">
        <v>78.74</v>
      </c>
      <c r="J6" s="12">
        <v>77.45</v>
      </c>
      <c r="K6" s="12">
        <v>75.15</v>
      </c>
      <c r="L6" s="12">
        <v>74.82</v>
      </c>
      <c r="M6" s="12">
        <v>70.48</v>
      </c>
      <c r="N6" s="12">
        <v>77.52</v>
      </c>
      <c r="O6" s="12">
        <v>72.05</v>
      </c>
      <c r="P6" s="12">
        <v>71.04</v>
      </c>
    </row>
    <row r="7" spans="1:16" ht="36" customHeight="1">
      <c r="A7" s="32" t="s">
        <v>5</v>
      </c>
      <c r="B7" s="14">
        <v>43.21</v>
      </c>
      <c r="C7" s="14">
        <v>43.28</v>
      </c>
      <c r="D7" s="15">
        <v>42.78</v>
      </c>
      <c r="E7" s="14">
        <v>39.92</v>
      </c>
      <c r="F7" s="14">
        <v>39.42</v>
      </c>
      <c r="G7" s="14">
        <v>39.61</v>
      </c>
      <c r="H7" s="14">
        <v>33.48</v>
      </c>
      <c r="I7" s="14">
        <v>35.01</v>
      </c>
      <c r="J7" s="14">
        <v>32.36</v>
      </c>
      <c r="K7" s="14">
        <v>29.41</v>
      </c>
      <c r="L7" s="14">
        <v>23.96</v>
      </c>
      <c r="M7" s="14">
        <v>27.14</v>
      </c>
      <c r="N7" s="14">
        <v>28.36</v>
      </c>
      <c r="O7" s="14">
        <v>28.42</v>
      </c>
      <c r="P7" s="14">
        <v>27.06</v>
      </c>
    </row>
  </sheetData>
  <sheetProtection/>
  <mergeCells count="1">
    <mergeCell ref="A3:N3"/>
  </mergeCells>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3:P9"/>
  <sheetViews>
    <sheetView zoomScalePageLayoutView="0" workbookViewId="0" topLeftCell="A1">
      <selection activeCell="K21" sqref="K21"/>
    </sheetView>
  </sheetViews>
  <sheetFormatPr defaultColWidth="9.140625" defaultRowHeight="12.75"/>
  <cols>
    <col min="1" max="1" width="12.140625" style="33" customWidth="1"/>
    <col min="2" max="5" width="8.28125" style="33" hidden="1" customWidth="1"/>
    <col min="6" max="16" width="8.28125" style="33" customWidth="1"/>
    <col min="17" max="16384" width="9.140625" style="33" customWidth="1"/>
  </cols>
  <sheetData>
    <row r="1" s="23" customFormat="1" ht="81.75" customHeight="1"/>
    <row r="2" s="23" customFormat="1" ht="12.75"/>
    <row r="3" spans="1:8" ht="12.75">
      <c r="A3" s="183" t="s">
        <v>24</v>
      </c>
      <c r="B3" s="183"/>
      <c r="C3" s="183"/>
      <c r="D3" s="183"/>
      <c r="E3" s="183"/>
      <c r="F3" s="183"/>
      <c r="G3" s="183"/>
      <c r="H3" s="183"/>
    </row>
    <row r="4" spans="1:16" ht="18" customHeight="1">
      <c r="A4" s="16"/>
      <c r="B4" s="16">
        <v>2001</v>
      </c>
      <c r="C4" s="16">
        <v>2002</v>
      </c>
      <c r="D4" s="16">
        <v>2003</v>
      </c>
      <c r="E4" s="16">
        <v>2004</v>
      </c>
      <c r="F4" s="16">
        <v>2005</v>
      </c>
      <c r="G4" s="16">
        <v>2006</v>
      </c>
      <c r="H4" s="16">
        <v>2007</v>
      </c>
      <c r="I4" s="16">
        <v>2008</v>
      </c>
      <c r="J4" s="16">
        <v>2009</v>
      </c>
      <c r="K4" s="16">
        <v>2010</v>
      </c>
      <c r="L4" s="16">
        <v>2011</v>
      </c>
      <c r="M4" s="16">
        <v>2012</v>
      </c>
      <c r="N4" s="16">
        <v>2013</v>
      </c>
      <c r="O4" s="16">
        <v>2014</v>
      </c>
      <c r="P4" s="16">
        <v>2015</v>
      </c>
    </row>
    <row r="5" spans="1:16" ht="34.5" customHeight="1">
      <c r="A5" s="187" t="s">
        <v>469</v>
      </c>
      <c r="B5" s="71">
        <v>15</v>
      </c>
      <c r="C5" s="71">
        <v>15</v>
      </c>
      <c r="D5" s="71">
        <v>15</v>
      </c>
      <c r="E5" s="71">
        <v>15</v>
      </c>
      <c r="F5" s="71">
        <v>15</v>
      </c>
      <c r="G5" s="71">
        <v>15</v>
      </c>
      <c r="H5" s="71">
        <v>15</v>
      </c>
      <c r="I5" s="71">
        <v>13</v>
      </c>
      <c r="J5" s="71">
        <v>12</v>
      </c>
      <c r="K5" s="71">
        <v>11</v>
      </c>
      <c r="L5" s="71">
        <v>11</v>
      </c>
      <c r="M5" s="71">
        <v>9</v>
      </c>
      <c r="N5" s="71">
        <v>9</v>
      </c>
      <c r="O5" s="71">
        <v>9</v>
      </c>
      <c r="P5" s="71">
        <v>9</v>
      </c>
    </row>
    <row r="6" spans="1:16" ht="34.5" customHeight="1">
      <c r="A6" s="187" t="s">
        <v>470</v>
      </c>
      <c r="B6" s="71"/>
      <c r="C6" s="71"/>
      <c r="D6" s="71"/>
      <c r="E6" s="71"/>
      <c r="F6" s="71"/>
      <c r="G6" s="71"/>
      <c r="H6" s="71"/>
      <c r="I6" s="71"/>
      <c r="J6" s="71"/>
      <c r="K6" s="71"/>
      <c r="L6" s="71"/>
      <c r="M6" s="71">
        <v>2</v>
      </c>
      <c r="N6" s="71">
        <v>2</v>
      </c>
      <c r="O6" s="71">
        <v>2</v>
      </c>
      <c r="P6" s="71">
        <v>2</v>
      </c>
    </row>
    <row r="7" spans="1:16" ht="15" customHeight="1">
      <c r="A7" s="17" t="s">
        <v>7</v>
      </c>
      <c r="B7" s="18">
        <v>41</v>
      </c>
      <c r="C7" s="18">
        <v>41</v>
      </c>
      <c r="D7" s="18">
        <v>41</v>
      </c>
      <c r="E7" s="18">
        <v>41</v>
      </c>
      <c r="F7" s="18">
        <v>41</v>
      </c>
      <c r="G7" s="18">
        <v>41</v>
      </c>
      <c r="H7" s="18">
        <v>41</v>
      </c>
      <c r="I7" s="18">
        <v>38</v>
      </c>
      <c r="J7" s="18">
        <v>36</v>
      </c>
      <c r="K7" s="18">
        <v>33</v>
      </c>
      <c r="L7" s="18">
        <v>33</v>
      </c>
      <c r="M7" s="18">
        <v>33</v>
      </c>
      <c r="N7" s="18">
        <v>33</v>
      </c>
      <c r="O7" s="18">
        <v>33</v>
      </c>
      <c r="P7" s="18">
        <v>31</v>
      </c>
    </row>
    <row r="8" spans="1:16" ht="28.5" customHeight="1">
      <c r="A8" s="19" t="s">
        <v>8</v>
      </c>
      <c r="B8" s="20">
        <v>1025</v>
      </c>
      <c r="C8" s="20">
        <v>1025</v>
      </c>
      <c r="D8" s="20">
        <v>1025</v>
      </c>
      <c r="E8" s="20">
        <v>1025</v>
      </c>
      <c r="F8" s="20">
        <v>1025</v>
      </c>
      <c r="G8" s="20">
        <v>1025</v>
      </c>
      <c r="H8" s="20">
        <v>1025</v>
      </c>
      <c r="I8" s="20">
        <v>952</v>
      </c>
      <c r="J8" s="20">
        <v>900</v>
      </c>
      <c r="K8" s="20">
        <v>838</v>
      </c>
      <c r="L8" s="20">
        <v>838</v>
      </c>
      <c r="M8" s="20">
        <v>838</v>
      </c>
      <c r="N8" s="20">
        <v>838</v>
      </c>
      <c r="O8" s="20">
        <v>838</v>
      </c>
      <c r="P8" s="20">
        <v>780</v>
      </c>
    </row>
    <row r="9" spans="1:16" ht="15">
      <c r="A9" s="1"/>
      <c r="B9" s="1"/>
      <c r="C9" s="1"/>
      <c r="D9" s="1"/>
      <c r="E9" s="1"/>
      <c r="F9" s="1"/>
      <c r="G9" s="1"/>
      <c r="H9" s="1"/>
      <c r="I9" s="1"/>
      <c r="J9" s="1"/>
      <c r="K9" s="1"/>
      <c r="L9" s="1"/>
      <c r="M9" s="1"/>
      <c r="N9" s="1"/>
      <c r="O9" s="1"/>
      <c r="P9" s="1"/>
    </row>
  </sheetData>
  <sheetProtection/>
  <printOptions/>
  <pageMargins left="0.75" right="0.75" top="1" bottom="1" header="0.5" footer="0.5"/>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3:P15"/>
  <sheetViews>
    <sheetView zoomScalePageLayoutView="0" workbookViewId="0" topLeftCell="A1">
      <selection activeCell="Q5" sqref="Q5"/>
    </sheetView>
  </sheetViews>
  <sheetFormatPr defaultColWidth="9.140625" defaultRowHeight="12.75"/>
  <cols>
    <col min="1" max="1" width="15.140625" style="33" customWidth="1"/>
    <col min="2" max="2" width="8.28125" style="33" hidden="1" customWidth="1"/>
    <col min="3" max="3" width="0.13671875" style="33" hidden="1" customWidth="1"/>
    <col min="4" max="5" width="8.28125" style="33" hidden="1" customWidth="1"/>
    <col min="6" max="16" width="8.28125" style="33" customWidth="1"/>
    <col min="17" max="16384" width="9.140625" style="33" customWidth="1"/>
  </cols>
  <sheetData>
    <row r="1" s="23" customFormat="1" ht="81.75" customHeight="1"/>
    <row r="2" s="23" customFormat="1" ht="12.75"/>
    <row r="3" spans="1:10" ht="12.75">
      <c r="A3" s="192" t="s">
        <v>25</v>
      </c>
      <c r="B3" s="192"/>
      <c r="C3" s="192"/>
      <c r="D3" s="192"/>
      <c r="E3" s="192"/>
      <c r="F3" s="192"/>
      <c r="G3" s="192"/>
      <c r="H3" s="192"/>
      <c r="I3" s="192"/>
      <c r="J3" s="192"/>
    </row>
    <row r="4" spans="1:16" ht="25.5" customHeight="1">
      <c r="A4" s="21"/>
      <c r="B4" s="22">
        <v>2001</v>
      </c>
      <c r="C4" s="22">
        <v>2002</v>
      </c>
      <c r="D4" s="22">
        <v>2003</v>
      </c>
      <c r="E4" s="22">
        <v>2004</v>
      </c>
      <c r="F4" s="22">
        <v>2005</v>
      </c>
      <c r="G4" s="22">
        <v>2006</v>
      </c>
      <c r="H4" s="22">
        <v>2007</v>
      </c>
      <c r="I4" s="22">
        <v>2008</v>
      </c>
      <c r="J4" s="22">
        <v>2009</v>
      </c>
      <c r="K4" s="22">
        <v>2010</v>
      </c>
      <c r="L4" s="22">
        <v>2011</v>
      </c>
      <c r="M4" s="22">
        <v>2012</v>
      </c>
      <c r="N4" s="22">
        <v>2013</v>
      </c>
      <c r="O4" s="22">
        <v>2014</v>
      </c>
      <c r="P4" s="22">
        <v>2015</v>
      </c>
    </row>
    <row r="5" spans="1:16" ht="25.5" customHeight="1">
      <c r="A5" s="27" t="s">
        <v>9</v>
      </c>
      <c r="B5" s="25">
        <v>1138</v>
      </c>
      <c r="C5" s="25">
        <v>1182</v>
      </c>
      <c r="D5" s="25">
        <v>1185</v>
      </c>
      <c r="E5" s="25">
        <v>1217</v>
      </c>
      <c r="F5" s="25">
        <v>1244</v>
      </c>
      <c r="G5" s="25">
        <v>1232</v>
      </c>
      <c r="H5" s="25">
        <v>1208</v>
      </c>
      <c r="I5" s="25">
        <v>1209</v>
      </c>
      <c r="J5" s="25">
        <v>1162</v>
      </c>
      <c r="K5" s="25">
        <v>1115</v>
      </c>
      <c r="L5" s="25">
        <v>1120</v>
      </c>
      <c r="M5" s="25">
        <v>1189</v>
      </c>
      <c r="N5" s="25">
        <v>1081</v>
      </c>
      <c r="O5" s="25">
        <v>1163</v>
      </c>
      <c r="P5" s="25">
        <v>1098</v>
      </c>
    </row>
    <row r="6" spans="1:16" ht="25.5" customHeight="1">
      <c r="A6" s="27" t="s">
        <v>10</v>
      </c>
      <c r="B6" s="26">
        <v>1025</v>
      </c>
      <c r="C6" s="26">
        <v>1025</v>
      </c>
      <c r="D6" s="26">
        <v>1025</v>
      </c>
      <c r="E6" s="26">
        <v>1025</v>
      </c>
      <c r="F6" s="26">
        <v>1025</v>
      </c>
      <c r="G6" s="26">
        <v>1025</v>
      </c>
      <c r="H6" s="26">
        <v>1025</v>
      </c>
      <c r="I6" s="26">
        <v>952</v>
      </c>
      <c r="J6" s="26">
        <v>900</v>
      </c>
      <c r="K6" s="26">
        <v>838</v>
      </c>
      <c r="L6" s="26">
        <v>838</v>
      </c>
      <c r="M6" s="26">
        <v>838</v>
      </c>
      <c r="N6" s="26">
        <v>838</v>
      </c>
      <c r="O6" s="26">
        <v>838</v>
      </c>
      <c r="P6" s="26">
        <v>780</v>
      </c>
    </row>
    <row r="7" spans="1:16" ht="25.5" customHeight="1">
      <c r="A7" s="75" t="s">
        <v>102</v>
      </c>
      <c r="B7" s="26">
        <v>19</v>
      </c>
      <c r="C7" s="26">
        <v>17</v>
      </c>
      <c r="D7" s="26">
        <v>22</v>
      </c>
      <c r="E7" s="26">
        <v>25</v>
      </c>
      <c r="F7" s="26">
        <v>29</v>
      </c>
      <c r="G7" s="26">
        <v>27</v>
      </c>
      <c r="H7" s="26">
        <v>31</v>
      </c>
      <c r="I7" s="26">
        <v>35</v>
      </c>
      <c r="J7" s="26">
        <v>36</v>
      </c>
      <c r="K7" s="26">
        <v>21</v>
      </c>
      <c r="L7" s="26">
        <v>22</v>
      </c>
      <c r="M7" s="26">
        <v>14</v>
      </c>
      <c r="N7" s="26">
        <v>25</v>
      </c>
      <c r="O7" s="26">
        <v>20</v>
      </c>
      <c r="P7" s="26">
        <v>5</v>
      </c>
    </row>
    <row r="8" spans="1:16" ht="33.75" customHeight="1">
      <c r="A8" s="27" t="s">
        <v>11</v>
      </c>
      <c r="B8" s="26">
        <v>113</v>
      </c>
      <c r="C8" s="26">
        <v>157</v>
      </c>
      <c r="D8" s="26">
        <v>160</v>
      </c>
      <c r="E8" s="26">
        <v>185</v>
      </c>
      <c r="F8" s="26">
        <v>219</v>
      </c>
      <c r="G8" s="26">
        <v>207</v>
      </c>
      <c r="H8" s="26">
        <v>183</v>
      </c>
      <c r="I8" s="26">
        <v>257</v>
      </c>
      <c r="J8" s="26">
        <v>262</v>
      </c>
      <c r="K8" s="26">
        <v>255</v>
      </c>
      <c r="L8" s="26">
        <v>251</v>
      </c>
      <c r="M8" s="26">
        <v>291</v>
      </c>
      <c r="N8" s="26">
        <v>243</v>
      </c>
      <c r="O8" s="26">
        <v>325</v>
      </c>
      <c r="P8" s="26">
        <v>318</v>
      </c>
    </row>
    <row r="9" spans="1:16" ht="33.75" customHeight="1">
      <c r="A9" s="27" t="s">
        <v>14</v>
      </c>
      <c r="B9" s="29">
        <v>0.4321</v>
      </c>
      <c r="C9" s="29">
        <v>0.4328</v>
      </c>
      <c r="D9" s="29">
        <v>0.4278</v>
      </c>
      <c r="E9" s="29">
        <v>0.3993</v>
      </c>
      <c r="F9" s="29">
        <v>0.3942</v>
      </c>
      <c r="G9" s="29">
        <v>0.396</v>
      </c>
      <c r="H9" s="29">
        <v>0.3348</v>
      </c>
      <c r="I9" s="29">
        <v>0.3501</v>
      </c>
      <c r="J9" s="29">
        <v>0.3236</v>
      </c>
      <c r="K9" s="29">
        <v>0.2941</v>
      </c>
      <c r="L9" s="29">
        <v>0.2396</v>
      </c>
      <c r="M9" s="29">
        <v>0.2714</v>
      </c>
      <c r="N9" s="29">
        <v>0.28358714043993233</v>
      </c>
      <c r="O9" s="29">
        <v>0.2842</v>
      </c>
      <c r="P9" s="29">
        <v>0.2706</v>
      </c>
    </row>
    <row r="10" spans="1:16" ht="33.75" customHeight="1">
      <c r="A10" s="28" t="s">
        <v>13</v>
      </c>
      <c r="B10" s="30">
        <v>0.9007</v>
      </c>
      <c r="C10" s="30">
        <v>0.8672</v>
      </c>
      <c r="D10" s="30">
        <v>0.8649</v>
      </c>
      <c r="E10" s="30">
        <v>0.8422</v>
      </c>
      <c r="F10" s="30">
        <v>0.8239</v>
      </c>
      <c r="G10" s="30">
        <v>0.8319</v>
      </c>
      <c r="H10" s="30">
        <v>0.8485</v>
      </c>
      <c r="I10" s="30">
        <v>0.7874</v>
      </c>
      <c r="J10" s="30">
        <v>0.7745</v>
      </c>
      <c r="K10" s="30">
        <v>0.7515</v>
      </c>
      <c r="L10" s="30">
        <v>0.7482</v>
      </c>
      <c r="M10" s="30">
        <v>0.7048</v>
      </c>
      <c r="N10" s="30">
        <v>0.7752</v>
      </c>
      <c r="O10" s="30">
        <v>0.7205</v>
      </c>
      <c r="P10" s="30">
        <v>0.7104</v>
      </c>
    </row>
    <row r="13" ht="12.75">
      <c r="A13" s="40" t="s">
        <v>45</v>
      </c>
    </row>
    <row r="14" ht="12.75">
      <c r="A14" s="40" t="s">
        <v>43</v>
      </c>
    </row>
    <row r="15" ht="12.75">
      <c r="A15" s="40"/>
    </row>
  </sheetData>
  <sheetProtection/>
  <mergeCells count="1">
    <mergeCell ref="A3:J3"/>
  </mergeCells>
  <printOptions/>
  <pageMargins left="0.75" right="0.75" top="1" bottom="1" header="0.5" footer="0.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K21"/>
  <sheetViews>
    <sheetView zoomScalePageLayoutView="0" workbookViewId="0" topLeftCell="A1">
      <selection activeCell="F27" sqref="F27"/>
    </sheetView>
  </sheetViews>
  <sheetFormatPr defaultColWidth="9.140625" defaultRowHeight="12.75"/>
  <cols>
    <col min="1" max="1" width="25.00390625" style="23" customWidth="1"/>
    <col min="2" max="2" width="0.13671875" style="23" customWidth="1"/>
    <col min="3" max="4" width="12.7109375" style="23" customWidth="1"/>
    <col min="5" max="8" width="12.7109375" style="48" customWidth="1"/>
    <col min="9" max="9" width="25.00390625" style="23" bestFit="1" customWidth="1"/>
    <col min="10" max="16384" width="9.140625" style="23" customWidth="1"/>
  </cols>
  <sheetData>
    <row r="1" spans="5:8" ht="81.75" customHeight="1">
      <c r="E1" s="23"/>
      <c r="F1" s="23"/>
      <c r="G1" s="23"/>
      <c r="H1" s="23"/>
    </row>
    <row r="2" spans="5:8" ht="12.75">
      <c r="E2" s="23"/>
      <c r="F2" s="23"/>
      <c r="G2" s="23"/>
      <c r="H2" s="23"/>
    </row>
    <row r="3" spans="1:11" ht="12.75">
      <c r="A3" s="68" t="s">
        <v>464</v>
      </c>
      <c r="B3" s="68"/>
      <c r="C3" s="68"/>
      <c r="D3" s="68"/>
      <c r="E3" s="82"/>
      <c r="F3" s="82"/>
      <c r="G3" s="82"/>
      <c r="H3" s="82"/>
      <c r="I3" s="68"/>
      <c r="J3" s="68"/>
      <c r="K3" s="98"/>
    </row>
    <row r="4" spans="2:11" ht="12.75">
      <c r="B4" s="98"/>
      <c r="C4" s="98"/>
      <c r="D4" s="98"/>
      <c r="E4" s="49"/>
      <c r="F4" s="49"/>
      <c r="G4" s="49"/>
      <c r="H4" s="49"/>
      <c r="I4" s="98"/>
      <c r="J4" s="98"/>
      <c r="K4" s="98"/>
    </row>
    <row r="5" spans="1:10" ht="15.75" customHeight="1">
      <c r="A5" s="51" t="s">
        <v>280</v>
      </c>
      <c r="B5" s="55" t="s">
        <v>73</v>
      </c>
      <c r="C5" s="55" t="s">
        <v>74</v>
      </c>
      <c r="D5" s="55" t="s">
        <v>75</v>
      </c>
      <c r="E5" s="55" t="s">
        <v>216</v>
      </c>
      <c r="F5" s="55" t="s">
        <v>221</v>
      </c>
      <c r="G5" s="55" t="s">
        <v>256</v>
      </c>
      <c r="H5" s="55" t="s">
        <v>272</v>
      </c>
      <c r="I5" s="98"/>
      <c r="J5" s="98"/>
    </row>
    <row r="6" spans="1:10" ht="12.75">
      <c r="A6" s="52" t="s">
        <v>67</v>
      </c>
      <c r="B6" s="52">
        <v>70</v>
      </c>
      <c r="C6" s="52">
        <v>71</v>
      </c>
      <c r="D6" s="52">
        <v>73</v>
      </c>
      <c r="E6" s="52">
        <v>73</v>
      </c>
      <c r="F6" s="52">
        <v>75</v>
      </c>
      <c r="G6" s="52">
        <v>91</v>
      </c>
      <c r="H6" s="52">
        <v>94</v>
      </c>
      <c r="I6" s="98"/>
      <c r="J6" s="98"/>
    </row>
    <row r="7" spans="1:10" ht="12.75">
      <c r="A7" s="49" t="s">
        <v>68</v>
      </c>
      <c r="B7" s="49">
        <v>20</v>
      </c>
      <c r="C7" s="49">
        <v>52</v>
      </c>
      <c r="D7" s="49">
        <v>44</v>
      </c>
      <c r="E7" s="49">
        <v>52</v>
      </c>
      <c r="F7" s="49">
        <v>69</v>
      </c>
      <c r="G7" s="49">
        <v>68</v>
      </c>
      <c r="H7" s="49">
        <v>69</v>
      </c>
      <c r="I7" s="98"/>
      <c r="J7" s="98"/>
    </row>
    <row r="8" spans="1:10" ht="12.75">
      <c r="A8" s="49" t="s">
        <v>69</v>
      </c>
      <c r="B8" s="49">
        <v>46</v>
      </c>
      <c r="C8" s="49">
        <v>50</v>
      </c>
      <c r="D8" s="49">
        <v>57</v>
      </c>
      <c r="E8" s="49">
        <v>58</v>
      </c>
      <c r="F8" s="49">
        <v>58</v>
      </c>
      <c r="G8" s="49">
        <v>58</v>
      </c>
      <c r="H8" s="49">
        <v>52</v>
      </c>
      <c r="I8" s="98"/>
      <c r="J8" s="98"/>
    </row>
    <row r="9" spans="1:10" ht="12.75">
      <c r="A9" s="49" t="s">
        <v>70</v>
      </c>
      <c r="B9" s="49">
        <v>52</v>
      </c>
      <c r="C9" s="49">
        <v>53</v>
      </c>
      <c r="D9" s="49">
        <v>52</v>
      </c>
      <c r="E9" s="49">
        <v>49</v>
      </c>
      <c r="F9" s="49">
        <v>50</v>
      </c>
      <c r="G9" s="49">
        <v>47</v>
      </c>
      <c r="H9" s="49">
        <v>47</v>
      </c>
      <c r="I9" s="98"/>
      <c r="J9" s="98"/>
    </row>
    <row r="10" spans="1:10" ht="12.75">
      <c r="A10" s="49" t="s">
        <v>71</v>
      </c>
      <c r="B10" s="49">
        <v>50</v>
      </c>
      <c r="C10" s="49">
        <v>50</v>
      </c>
      <c r="D10" s="49">
        <v>50</v>
      </c>
      <c r="E10" s="49">
        <v>50</v>
      </c>
      <c r="F10" s="49">
        <v>50</v>
      </c>
      <c r="G10" s="49">
        <v>50</v>
      </c>
      <c r="H10" s="49">
        <v>50</v>
      </c>
      <c r="I10" s="98"/>
      <c r="J10" s="98"/>
    </row>
    <row r="11" spans="1:10" ht="12.75">
      <c r="A11" s="49" t="s">
        <v>72</v>
      </c>
      <c r="B11" s="49">
        <v>16</v>
      </c>
      <c r="C11" s="49">
        <v>50</v>
      </c>
      <c r="D11" s="49">
        <v>50</v>
      </c>
      <c r="E11" s="49">
        <v>52</v>
      </c>
      <c r="F11" s="49">
        <v>79</v>
      </c>
      <c r="G11" s="49">
        <v>78</v>
      </c>
      <c r="H11" s="49">
        <v>77</v>
      </c>
      <c r="I11" s="98"/>
      <c r="J11" s="98"/>
    </row>
    <row r="12" spans="1:10" ht="12.75">
      <c r="A12" s="49" t="s">
        <v>257</v>
      </c>
      <c r="B12" s="123" t="s">
        <v>258</v>
      </c>
      <c r="C12" s="123" t="s">
        <v>258</v>
      </c>
      <c r="D12" s="123" t="s">
        <v>258</v>
      </c>
      <c r="E12" s="123" t="s">
        <v>258</v>
      </c>
      <c r="F12" s="123" t="s">
        <v>258</v>
      </c>
      <c r="G12" s="49">
        <v>25</v>
      </c>
      <c r="H12" s="49">
        <v>50</v>
      </c>
      <c r="I12" s="98"/>
      <c r="J12" s="98"/>
    </row>
    <row r="13" spans="1:10" ht="6.75" customHeight="1">
      <c r="A13" s="49"/>
      <c r="B13" s="49"/>
      <c r="C13" s="49"/>
      <c r="D13" s="49"/>
      <c r="E13" s="49"/>
      <c r="F13" s="49"/>
      <c r="G13" s="49"/>
      <c r="H13" s="49"/>
      <c r="I13" s="98"/>
      <c r="J13" s="98"/>
    </row>
    <row r="14" spans="1:10" ht="12.75">
      <c r="A14" s="70" t="s">
        <v>26</v>
      </c>
      <c r="B14" s="70">
        <v>254</v>
      </c>
      <c r="C14" s="70">
        <v>326</v>
      </c>
      <c r="D14" s="70">
        <f>SUM(D6:D13)</f>
        <v>326</v>
      </c>
      <c r="E14" s="70">
        <f>SUM(E6:E13)</f>
        <v>334</v>
      </c>
      <c r="F14" s="70">
        <f>SUM(F6:F13)</f>
        <v>381</v>
      </c>
      <c r="G14" s="70">
        <f>SUM(G6:G12)</f>
        <v>417</v>
      </c>
      <c r="H14" s="70">
        <f>SUM(H6:H12)</f>
        <v>439</v>
      </c>
      <c r="I14" s="98"/>
      <c r="J14" s="98"/>
    </row>
    <row r="15" spans="1:10" ht="6.75" customHeight="1">
      <c r="A15" s="49"/>
      <c r="B15" s="49"/>
      <c r="C15" s="49"/>
      <c r="D15" s="49"/>
      <c r="E15" s="49"/>
      <c r="F15" s="49"/>
      <c r="G15" s="49"/>
      <c r="H15" s="49"/>
      <c r="I15" s="98"/>
      <c r="J15" s="98"/>
    </row>
    <row r="16" spans="1:10" ht="12.75">
      <c r="A16" s="51" t="s">
        <v>281</v>
      </c>
      <c r="B16" s="55"/>
      <c r="C16" s="55"/>
      <c r="D16" s="55"/>
      <c r="E16" s="55"/>
      <c r="F16" s="55" t="s">
        <v>221</v>
      </c>
      <c r="G16" s="55" t="s">
        <v>256</v>
      </c>
      <c r="H16" s="55" t="s">
        <v>272</v>
      </c>
      <c r="I16" s="98"/>
      <c r="J16" s="98"/>
    </row>
    <row r="17" spans="1:10" ht="12.75">
      <c r="A17" s="49" t="s">
        <v>277</v>
      </c>
      <c r="B17" s="49"/>
      <c r="C17" s="49"/>
      <c r="D17" s="49"/>
      <c r="E17" s="49"/>
      <c r="F17" s="49">
        <v>130</v>
      </c>
      <c r="G17" s="49">
        <v>131</v>
      </c>
      <c r="H17" s="49">
        <v>134</v>
      </c>
      <c r="I17" s="98"/>
      <c r="J17" s="98"/>
    </row>
    <row r="18" spans="1:10" ht="12.75">
      <c r="A18" s="49" t="s">
        <v>278</v>
      </c>
      <c r="B18" s="49"/>
      <c r="C18" s="49"/>
      <c r="D18" s="49"/>
      <c r="E18" s="49"/>
      <c r="F18" s="49">
        <v>152</v>
      </c>
      <c r="G18" s="49">
        <v>130</v>
      </c>
      <c r="H18" s="49">
        <v>115</v>
      </c>
      <c r="I18" s="98"/>
      <c r="J18" s="98"/>
    </row>
    <row r="19" spans="1:10" ht="12.75">
      <c r="A19" s="49" t="s">
        <v>279</v>
      </c>
      <c r="B19" s="123"/>
      <c r="C19" s="123"/>
      <c r="D19" s="123"/>
      <c r="E19" s="123"/>
      <c r="F19" s="123">
        <v>76</v>
      </c>
      <c r="G19" s="49">
        <v>80</v>
      </c>
      <c r="H19" s="49">
        <v>94</v>
      </c>
      <c r="I19" s="98"/>
      <c r="J19" s="98"/>
    </row>
    <row r="20" ht="5.25" customHeight="1"/>
    <row r="21" spans="1:8" ht="12.75">
      <c r="A21" s="70" t="s">
        <v>26</v>
      </c>
      <c r="B21" s="173"/>
      <c r="C21" s="173"/>
      <c r="D21" s="173"/>
      <c r="E21" s="70"/>
      <c r="F21" s="70">
        <f>SUM(F17:F20)</f>
        <v>358</v>
      </c>
      <c r="G21" s="70">
        <v>341</v>
      </c>
      <c r="H21" s="70">
        <v>343</v>
      </c>
    </row>
  </sheetData>
  <sheetProtection/>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c.malucelli</cp:lastModifiedBy>
  <cp:lastPrinted>2016-09-07T11:19:07Z</cp:lastPrinted>
  <dcterms:created xsi:type="dcterms:W3CDTF">1996-11-05T10:16:36Z</dcterms:created>
  <dcterms:modified xsi:type="dcterms:W3CDTF">2016-09-30T07:37:48Z</dcterms:modified>
  <cp:category/>
  <cp:version/>
  <cp:contentType/>
  <cp:contentStatus/>
</cp:coreProperties>
</file>